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Owner\Documents\Dad's Website\Dads Spreadsheets for website\"/>
    </mc:Choice>
  </mc:AlternateContent>
  <xr:revisionPtr revIDLastSave="0" documentId="8_{592644F3-E36D-4522-BA06-D58DFA0F18EE}" xr6:coauthVersionLast="45" xr6:coauthVersionMax="45" xr10:uidLastSave="{00000000-0000-0000-0000-000000000000}"/>
  <bookViews>
    <workbookView xWindow="-120" yWindow="-120" windowWidth="29040" windowHeight="15840" tabRatio="697" xr2:uid="{00000000-000D-0000-FFFF-FFFF00000000}"/>
  </bookViews>
  <sheets>
    <sheet name="Distribution Data" sheetId="36" r:id="rId1"/>
    <sheet name="Chart6" sheetId="9" state="hidden" r:id="rId2"/>
    <sheet name="Chart7" sheetId="10" state="hidden" r:id="rId3"/>
    <sheet name="Sheet2" sheetId="2" state="hidden" r:id="rId4"/>
    <sheet name="Sheet3" sheetId="3" state="hidden" r:id="rId5"/>
  </sheet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36" l="1"/>
  <c r="E33" i="36"/>
  <c r="E56" i="36" s="1"/>
  <c r="F33" i="36"/>
  <c r="G33" i="36"/>
  <c r="G56" i="36" s="1"/>
  <c r="H33" i="36"/>
  <c r="I33" i="36"/>
  <c r="J33" i="36"/>
  <c r="K33" i="36"/>
  <c r="K56" i="36" s="1"/>
  <c r="L33" i="36"/>
  <c r="M33" i="36"/>
  <c r="M56" i="36" s="1"/>
  <c r="N33" i="36"/>
  <c r="O33" i="36"/>
  <c r="O56" i="36" s="1"/>
  <c r="P33" i="36"/>
  <c r="Q33" i="36"/>
  <c r="Q56" i="36" s="1"/>
  <c r="R33" i="36"/>
  <c r="S33" i="36"/>
  <c r="S56" i="36" s="1"/>
  <c r="T33" i="36"/>
  <c r="U33" i="36"/>
  <c r="U56" i="36" s="1"/>
  <c r="V33" i="36"/>
  <c r="W33" i="36"/>
  <c r="W56" i="36" s="1"/>
  <c r="X33" i="36"/>
  <c r="Y33" i="36"/>
  <c r="Y56" i="36" s="1"/>
  <c r="Z33" i="36"/>
  <c r="AA33" i="36"/>
  <c r="AA56" i="36" s="1"/>
  <c r="AB33" i="36"/>
  <c r="AC33" i="36"/>
  <c r="AC56" i="36" s="1"/>
  <c r="AD33" i="36"/>
  <c r="D34" i="36"/>
  <c r="E34" i="36"/>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G33" i="36" s="1"/>
  <c r="D35" i="36"/>
  <c r="E35" i="36"/>
  <c r="F35" i="36"/>
  <c r="G35" i="36"/>
  <c r="H35" i="36"/>
  <c r="I35" i="36"/>
  <c r="I56" i="36" s="1"/>
  <c r="J35" i="36"/>
  <c r="K35" i="36"/>
  <c r="L35" i="36"/>
  <c r="M35" i="36"/>
  <c r="N35" i="36"/>
  <c r="O35" i="36"/>
  <c r="P35" i="36"/>
  <c r="Q35" i="36"/>
  <c r="R35" i="36"/>
  <c r="S35" i="36"/>
  <c r="T35" i="36"/>
  <c r="U35" i="36"/>
  <c r="V35" i="36"/>
  <c r="W35" i="36"/>
  <c r="X35" i="36"/>
  <c r="Y35" i="36"/>
  <c r="Z35" i="36"/>
  <c r="AA35" i="36"/>
  <c r="AB35" i="36"/>
  <c r="AC35" i="36"/>
  <c r="AG43" i="36" s="1"/>
  <c r="AD35" i="36"/>
  <c r="AC36" i="36"/>
  <c r="AD36" i="36"/>
  <c r="AC37" i="36"/>
  <c r="D39" i="36"/>
  <c r="E39" i="36"/>
  <c r="F39" i="36"/>
  <c r="G39" i="36"/>
  <c r="H39" i="36"/>
  <c r="I39" i="36"/>
  <c r="J39" i="36"/>
  <c r="K39" i="36"/>
  <c r="L39" i="36"/>
  <c r="M39" i="36"/>
  <c r="N39" i="36"/>
  <c r="O39" i="36"/>
  <c r="P39" i="36"/>
  <c r="Q39" i="36"/>
  <c r="R39" i="36"/>
  <c r="S39" i="36"/>
  <c r="T39" i="36"/>
  <c r="U39" i="36"/>
  <c r="V39" i="36"/>
  <c r="W39" i="36"/>
  <c r="X39" i="36"/>
  <c r="Y39" i="36"/>
  <c r="Z39" i="36"/>
  <c r="AA39" i="36"/>
  <c r="AB39" i="36"/>
  <c r="AC39" i="36"/>
  <c r="AH41" i="36" s="1"/>
  <c r="AD39" i="36"/>
  <c r="D40" i="36"/>
  <c r="E40" i="36"/>
  <c r="F40" i="36"/>
  <c r="G40" i="36"/>
  <c r="H40" i="36"/>
  <c r="I40" i="36"/>
  <c r="J40" i="36"/>
  <c r="K40" i="36"/>
  <c r="L40" i="36"/>
  <c r="M40" i="36"/>
  <c r="N40" i="36"/>
  <c r="O40" i="36"/>
  <c r="P40" i="36"/>
  <c r="Q40" i="36"/>
  <c r="R40" i="36"/>
  <c r="S40" i="36"/>
  <c r="T40" i="36"/>
  <c r="U40" i="36"/>
  <c r="V40" i="36"/>
  <c r="W40" i="36"/>
  <c r="X40" i="36"/>
  <c r="Y40" i="36"/>
  <c r="Z40" i="36"/>
  <c r="AA40" i="36"/>
  <c r="AB40" i="36"/>
  <c r="AC40" i="36"/>
  <c r="AD40" i="36"/>
  <c r="D41" i="36"/>
  <c r="E41" i="36"/>
  <c r="F41" i="36"/>
  <c r="G41" i="36"/>
  <c r="H41" i="36"/>
  <c r="I41" i="36"/>
  <c r="J41" i="36"/>
  <c r="K41" i="36"/>
  <c r="L41" i="36"/>
  <c r="M41" i="36"/>
  <c r="N41" i="36"/>
  <c r="O41" i="36"/>
  <c r="P41" i="36"/>
  <c r="Q41" i="36"/>
  <c r="R41" i="36"/>
  <c r="S41" i="36"/>
  <c r="T41" i="36"/>
  <c r="U41" i="36"/>
  <c r="V41" i="36"/>
  <c r="W41" i="36"/>
  <c r="X41" i="36"/>
  <c r="Y41" i="36"/>
  <c r="Z41" i="36"/>
  <c r="AA41" i="36"/>
  <c r="AB41" i="36"/>
  <c r="AC41" i="36"/>
  <c r="AD41" i="36"/>
  <c r="AD42" i="36"/>
  <c r="AH35" i="36" s="1"/>
  <c r="AH37" i="36" s="1"/>
  <c r="AD43" i="36"/>
  <c r="D45" i="36"/>
  <c r="E45" i="36"/>
  <c r="F45" i="36"/>
  <c r="G45" i="36"/>
  <c r="H45" i="36"/>
  <c r="I45" i="36"/>
  <c r="J45" i="36"/>
  <c r="K45" i="36"/>
  <c r="L45" i="36"/>
  <c r="M45" i="36"/>
  <c r="N45" i="36"/>
  <c r="O45" i="36"/>
  <c r="P45" i="36"/>
  <c r="Q45" i="36"/>
  <c r="R45" i="36"/>
  <c r="S45" i="36"/>
  <c r="T45" i="36"/>
  <c r="U45" i="36"/>
  <c r="V45" i="36"/>
  <c r="W45" i="36"/>
  <c r="X45" i="36"/>
  <c r="Y45" i="36"/>
  <c r="Z45" i="36"/>
  <c r="AA45" i="36"/>
  <c r="AB45" i="36"/>
  <c r="AC45" i="36"/>
  <c r="AD45" i="36"/>
  <c r="D46" i="36"/>
  <c r="E46" i="36"/>
  <c r="F46" i="36"/>
  <c r="G46" i="36"/>
  <c r="H46" i="36"/>
  <c r="I46" i="36"/>
  <c r="J46" i="36"/>
  <c r="K46" i="36"/>
  <c r="L46" i="36"/>
  <c r="M46" i="36"/>
  <c r="N46" i="36"/>
  <c r="O46" i="36"/>
  <c r="P46" i="36"/>
  <c r="Q46" i="36"/>
  <c r="R46" i="36"/>
  <c r="S46" i="36"/>
  <c r="T46" i="36"/>
  <c r="U46" i="36"/>
  <c r="V46" i="36"/>
  <c r="W46" i="36"/>
  <c r="X46" i="36"/>
  <c r="Y46" i="36"/>
  <c r="Z46" i="36"/>
  <c r="AA46" i="36"/>
  <c r="AB46" i="36"/>
  <c r="AC46" i="36"/>
  <c r="AD46" i="36"/>
  <c r="D47" i="36"/>
  <c r="D56" i="36" s="1"/>
  <c r="E47" i="36"/>
  <c r="F47" i="36"/>
  <c r="G47" i="36"/>
  <c r="H47" i="36"/>
  <c r="H56" i="36" s="1"/>
  <c r="I47" i="36"/>
  <c r="J47" i="36"/>
  <c r="K47" i="36"/>
  <c r="L47" i="36"/>
  <c r="L56" i="36" s="1"/>
  <c r="M47" i="36"/>
  <c r="N47" i="36"/>
  <c r="O47" i="36"/>
  <c r="P47" i="36"/>
  <c r="P56" i="36" s="1"/>
  <c r="Q47" i="36"/>
  <c r="R47" i="36"/>
  <c r="S47" i="36"/>
  <c r="T47" i="36"/>
  <c r="T56" i="36" s="1"/>
  <c r="U47" i="36"/>
  <c r="V47" i="36"/>
  <c r="W47" i="36"/>
  <c r="X47" i="36"/>
  <c r="X56" i="36" s="1"/>
  <c r="Y47" i="36"/>
  <c r="Z47" i="36"/>
  <c r="AA47" i="36"/>
  <c r="AB47" i="36"/>
  <c r="AB56" i="36" s="1"/>
  <c r="AC47" i="36"/>
  <c r="AD47" i="36"/>
  <c r="AI34" i="36" s="1"/>
  <c r="AI37" i="36" s="1"/>
  <c r="AD48" i="36"/>
  <c r="AD49" i="36"/>
  <c r="D51" i="36"/>
  <c r="E51" i="36"/>
  <c r="F51" i="36"/>
  <c r="G51" i="36"/>
  <c r="H51" i="36"/>
  <c r="I51" i="36"/>
  <c r="J51" i="36"/>
  <c r="K51" i="36"/>
  <c r="L51" i="36"/>
  <c r="M51" i="36"/>
  <c r="N51" i="36"/>
  <c r="O51" i="36"/>
  <c r="P51" i="36"/>
  <c r="Q51" i="36"/>
  <c r="R51" i="36"/>
  <c r="S51" i="36"/>
  <c r="T51" i="36"/>
  <c r="U51" i="36"/>
  <c r="V51" i="36"/>
  <c r="W51" i="36"/>
  <c r="X51" i="36"/>
  <c r="Y51" i="36"/>
  <c r="Z51" i="36"/>
  <c r="AA51" i="36"/>
  <c r="AB51" i="36"/>
  <c r="AC51" i="36"/>
  <c r="AJ41" i="36" s="1"/>
  <c r="AD51" i="36"/>
  <c r="D52" i="36"/>
  <c r="E52" i="36"/>
  <c r="F52" i="36"/>
  <c r="G52" i="36"/>
  <c r="H52" i="36"/>
  <c r="I52" i="36"/>
  <c r="J52" i="36"/>
  <c r="K52" i="36"/>
  <c r="L52" i="36"/>
  <c r="M52" i="36"/>
  <c r="N52" i="36"/>
  <c r="O52" i="36"/>
  <c r="P52" i="36"/>
  <c r="Q52" i="36"/>
  <c r="R52" i="36"/>
  <c r="S52" i="36"/>
  <c r="T52" i="36"/>
  <c r="U52" i="36"/>
  <c r="V52" i="36"/>
  <c r="W52" i="36"/>
  <c r="X52" i="36"/>
  <c r="Y52" i="36"/>
  <c r="Z52" i="36"/>
  <c r="AA52" i="36"/>
  <c r="AB52" i="36"/>
  <c r="AC52" i="36"/>
  <c r="AD52" i="36"/>
  <c r="D53" i="36"/>
  <c r="E53" i="36"/>
  <c r="F53" i="36"/>
  <c r="G53" i="36"/>
  <c r="H53" i="36"/>
  <c r="I53" i="36"/>
  <c r="J53" i="36"/>
  <c r="K53" i="36"/>
  <c r="L53" i="36"/>
  <c r="M53" i="36"/>
  <c r="N53" i="36"/>
  <c r="O53" i="36"/>
  <c r="P53" i="36"/>
  <c r="Q53" i="36"/>
  <c r="R53" i="36"/>
  <c r="S53" i="36"/>
  <c r="T53" i="36"/>
  <c r="U53" i="36"/>
  <c r="V53" i="36"/>
  <c r="W53" i="36"/>
  <c r="X53" i="36"/>
  <c r="Y53" i="36"/>
  <c r="Z53" i="36"/>
  <c r="AA53" i="36"/>
  <c r="AB53" i="36"/>
  <c r="AC53" i="36"/>
  <c r="AD53" i="36"/>
  <c r="F56" i="36"/>
  <c r="J56" i="36"/>
  <c r="N56" i="36"/>
  <c r="R56" i="36"/>
  <c r="V56" i="36"/>
  <c r="Z56" i="36"/>
  <c r="AD56" i="36"/>
  <c r="AH33" i="36"/>
  <c r="AI33" i="36"/>
  <c r="AJ33" i="36"/>
  <c r="AG34" i="36"/>
  <c r="AH34" i="36"/>
  <c r="AK34" i="36" s="1"/>
  <c r="AJ34" i="36"/>
  <c r="AG35" i="36"/>
  <c r="AI35" i="36"/>
  <c r="AJ35" i="36"/>
  <c r="AG36" i="36"/>
  <c r="AH36" i="36"/>
  <c r="AI36" i="36"/>
  <c r="AJ36" i="36"/>
  <c r="AG41" i="36"/>
  <c r="AI41" i="36"/>
  <c r="AI46" i="36" s="1"/>
  <c r="AG42" i="36"/>
  <c r="AH42" i="36"/>
  <c r="AI42" i="36"/>
  <c r="AJ42" i="36"/>
  <c r="AK42" i="36"/>
  <c r="AH43" i="36"/>
  <c r="AI43" i="36"/>
  <c r="AJ43" i="36"/>
  <c r="E73" i="36"/>
  <c r="F73" i="36"/>
  <c r="G73" i="36" s="1"/>
  <c r="H73" i="36" s="1"/>
  <c r="I73" i="36" s="1"/>
  <c r="J73" i="36" s="1"/>
  <c r="K73" i="36" s="1"/>
  <c r="L73" i="36" s="1"/>
  <c r="M73" i="36" s="1"/>
  <c r="N73" i="36" s="1"/>
  <c r="O73" i="36" s="1"/>
  <c r="P73" i="36" s="1"/>
  <c r="Q73" i="36" s="1"/>
  <c r="E79" i="36"/>
  <c r="F79" i="36" s="1"/>
  <c r="G79" i="36" s="1"/>
  <c r="H79" i="36" s="1"/>
  <c r="I79" i="36" s="1"/>
  <c r="J79" i="36" s="1"/>
  <c r="K79" i="36" s="1"/>
  <c r="L79" i="36" s="1"/>
  <c r="M79" i="36" s="1"/>
  <c r="N79" i="36" s="1"/>
  <c r="O79" i="36" s="1"/>
  <c r="P79" i="36" s="1"/>
  <c r="Q79" i="36" s="1"/>
  <c r="R79" i="36" s="1"/>
  <c r="S79" i="36" s="1"/>
  <c r="T79" i="36" s="1"/>
  <c r="U79" i="36" s="1"/>
  <c r="V79" i="36" s="1"/>
  <c r="W79" i="36" s="1"/>
  <c r="X79" i="36" s="1"/>
  <c r="Y79" i="36" s="1"/>
  <c r="Z79" i="36" s="1"/>
  <c r="AA79" i="36" s="1"/>
  <c r="AB79" i="36" s="1"/>
  <c r="AC79" i="36" s="1"/>
  <c r="AD79" i="36" s="1"/>
  <c r="E80" i="36"/>
  <c r="F80" i="36" s="1"/>
  <c r="G80" i="36" s="1"/>
  <c r="H80" i="36" s="1"/>
  <c r="I80" i="36" s="1"/>
  <c r="J80" i="36" s="1"/>
  <c r="K80" i="36" s="1"/>
  <c r="L80" i="36" s="1"/>
  <c r="M80" i="36" s="1"/>
  <c r="N80" i="36" s="1"/>
  <c r="O80" i="36" s="1"/>
  <c r="P80" i="36" s="1"/>
  <c r="Q80" i="36" s="1"/>
  <c r="AK11" i="36"/>
  <c r="AD25" i="36"/>
  <c r="AD30" i="36" s="1"/>
  <c r="AC25" i="36"/>
  <c r="AC30" i="36" s="1"/>
  <c r="AB25" i="36"/>
  <c r="AB30" i="36" s="1"/>
  <c r="AA25" i="36"/>
  <c r="AA30" i="36" s="1"/>
  <c r="Z25" i="36"/>
  <c r="Z30" i="36" s="1"/>
  <c r="Y25" i="36"/>
  <c r="Y30" i="36" s="1"/>
  <c r="X25" i="36"/>
  <c r="X30" i="36" s="1"/>
  <c r="W25" i="36"/>
  <c r="W30" i="36" s="1"/>
  <c r="V25" i="36"/>
  <c r="V30" i="36" s="1"/>
  <c r="U25" i="36"/>
  <c r="U30" i="36" s="1"/>
  <c r="T25" i="36"/>
  <c r="T30" i="36" s="1"/>
  <c r="S25" i="36"/>
  <c r="S30" i="36" s="1"/>
  <c r="R25" i="36"/>
  <c r="R30" i="36" s="1"/>
  <c r="Q25" i="36"/>
  <c r="Q30" i="36" s="1"/>
  <c r="P25" i="36"/>
  <c r="P30" i="36" s="1"/>
  <c r="AK41" i="36" l="1"/>
  <c r="AG46" i="36"/>
  <c r="AK33" i="36"/>
  <c r="AK37" i="36" s="1"/>
  <c r="AK35" i="36"/>
  <c r="AG37" i="36"/>
  <c r="AK43" i="36"/>
  <c r="AK46" i="36" s="1"/>
  <c r="AJ46" i="36"/>
  <c r="AK36" i="36"/>
  <c r="AJ37" i="36"/>
  <c r="AH46" i="36"/>
  <c r="I19" i="36"/>
  <c r="E8" i="36" l="1"/>
  <c r="E25" i="36" s="1"/>
  <c r="E30" i="36" s="1"/>
  <c r="F8" i="36"/>
  <c r="F25" i="36" s="1"/>
  <c r="F30" i="36" s="1"/>
  <c r="G8" i="36"/>
  <c r="G25" i="36" s="1"/>
  <c r="G30" i="36" s="1"/>
  <c r="J25" i="36"/>
  <c r="J30" i="36" s="1"/>
  <c r="K25" i="36"/>
  <c r="K30" i="36" s="1"/>
  <c r="L25" i="36"/>
  <c r="L30" i="36" s="1"/>
  <c r="M25" i="36"/>
  <c r="M30" i="36" s="1"/>
  <c r="N25" i="36"/>
  <c r="N30" i="36" s="1"/>
  <c r="O25" i="36"/>
  <c r="O30" i="36" s="1"/>
  <c r="D8" i="36"/>
  <c r="D25" i="36" s="1"/>
  <c r="D30" i="36" s="1"/>
  <c r="H25" i="36" l="1"/>
  <c r="H30" i="36" s="1"/>
  <c r="I25" i="36"/>
  <c r="I30" i="36" s="1"/>
  <c r="AL7" i="36" l="1"/>
  <c r="AL6" i="36"/>
  <c r="AL5" i="36"/>
  <c r="AL11" i="36" l="1"/>
  <c r="AL10" i="36"/>
  <c r="AL12" i="36" s="1"/>
  <c r="AH6" i="36" l="1"/>
  <c r="AI6" i="36"/>
  <c r="AJ6" i="36"/>
  <c r="AH7" i="36"/>
  <c r="AI7" i="36"/>
  <c r="AJ7" i="36"/>
  <c r="AH8" i="36"/>
  <c r="AI8" i="36"/>
  <c r="AJ8" i="36"/>
  <c r="AH9" i="36"/>
  <c r="AI9" i="36"/>
  <c r="AJ9" i="36"/>
  <c r="AJ5" i="36"/>
  <c r="AI5" i="36"/>
  <c r="AH5" i="36"/>
  <c r="AG6" i="36"/>
  <c r="AG7" i="36"/>
  <c r="AG8" i="36"/>
  <c r="AG9" i="36"/>
  <c r="AG5" i="36"/>
  <c r="AK7" i="36" l="1"/>
  <c r="AH10" i="36"/>
  <c r="AK5" i="36"/>
  <c r="AK6" i="36"/>
  <c r="AJ10" i="36"/>
  <c r="AK8" i="36"/>
  <c r="AK9" i="36"/>
  <c r="AI10" i="36"/>
  <c r="AG10" i="36"/>
  <c r="AK10" i="36" l="1"/>
  <c r="AK12" i="36" s="1"/>
  <c r="E4" i="36" l="1"/>
  <c r="F4" i="36" l="1"/>
  <c r="G4" i="36" l="1"/>
  <c r="H4" i="36" l="1"/>
  <c r="I4" i="36" s="1"/>
  <c r="J4" i="36" l="1"/>
  <c r="K4" i="36" l="1"/>
  <c r="L4" i="36" l="1"/>
  <c r="M4" i="36" l="1"/>
  <c r="N4" i="36" l="1"/>
  <c r="O4" i="36" l="1"/>
  <c r="P4" i="36" l="1"/>
  <c r="Q4" i="36" l="1"/>
  <c r="R4" i="36" l="1"/>
  <c r="S4" i="36" l="1"/>
  <c r="T4" i="36" l="1"/>
  <c r="U4" i="36" l="1"/>
  <c r="V4" i="36" l="1"/>
  <c r="W4" i="36" l="1"/>
  <c r="X4" i="36" l="1"/>
</calcChain>
</file>

<file path=xl/sharedStrings.xml><?xml version="1.0" encoding="utf-8"?>
<sst xmlns="http://schemas.openxmlformats.org/spreadsheetml/2006/main" count="100" uniqueCount="31">
  <si>
    <t>Y1</t>
  </si>
  <si>
    <t>Y2</t>
  </si>
  <si>
    <t>Y3</t>
  </si>
  <si>
    <t>AAA</t>
  </si>
  <si>
    <t>AA</t>
  </si>
  <si>
    <t>A</t>
  </si>
  <si>
    <t>Prime</t>
  </si>
  <si>
    <t>B1</t>
  </si>
  <si>
    <t>B2</t>
  </si>
  <si>
    <t>B3</t>
  </si>
  <si>
    <t>B4</t>
  </si>
  <si>
    <t>Includes the B Grades</t>
  </si>
  <si>
    <t>Excludes the B Grades</t>
  </si>
  <si>
    <t>Subtotal</t>
  </si>
  <si>
    <t>Total</t>
  </si>
  <si>
    <t>Y-1</t>
  </si>
  <si>
    <t>Y-2</t>
  </si>
  <si>
    <t>Y-3</t>
  </si>
  <si>
    <t>Y4</t>
  </si>
  <si>
    <t>Y5</t>
  </si>
  <si>
    <t>Distribution of Yield and Quality Beef Carcass Grades 1993 to 2019</t>
  </si>
  <si>
    <t>Y-4</t>
  </si>
  <si>
    <t>Y-5</t>
  </si>
  <si>
    <t>CG</t>
  </si>
  <si>
    <t>B1-B4</t>
  </si>
  <si>
    <t>Data for Charts</t>
  </si>
  <si>
    <t>Quality Grades</t>
  </si>
  <si>
    <t>Yield Classes</t>
  </si>
  <si>
    <t>Attachments area</t>
  </si>
  <si>
    <t>Note:</t>
  </si>
  <si>
    <t>Note: 2019 was the first year in which The Industry adopted 5 Yield Classes to align more closely with the US Grading system. The main result was to reduce the Y1 to one third of the 2018 count and to show that 16% of carcasses were Y4 or Y5. This is certainly a more realistic distribution and one that separates the truly superior  high yield carcasses from the average. Of course it is now possible to report the actual yield percent on each carcass as would be necessary to properly reward the producers of high yield carcasses.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</si>
</sst>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6" formatCode="0.0%"/>
    <numFmt numFmtId="172" formatCode="0.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000000"/>
      <name val="Tahoma"/>
      <family val="2"/>
    </font>
    <font>
      <sz val="10"/>
      <name val="Arial"/>
      <family val="2"/>
    </font>
    <font>
      <b/>
      <sz val="16"/>
      <color theme="1"/>
      <name val="Calibri"/>
      <family val="2"/>
      <scheme val="minor"/>
    </font>
    <font>
      <b/>
      <i/>
      <sz val="12"/>
      <color theme="0"/>
      <name val="Calibri"/>
      <family val="2"/>
      <scheme val="minor"/>
    </font>
    <font>
      <b/>
      <i/>
      <sz val="11"/>
      <color theme="1"/>
      <name val="Calibri"/>
      <family val="2"/>
      <scheme val="minor"/>
    </font>
    <font>
      <sz val="10"/>
      <color theme="1"/>
      <name val="Arial"/>
      <family val="2"/>
    </font>
    <font>
      <sz val="10"/>
      <color rgb="FF000000"/>
      <name val="Arial"/>
      <family val="2"/>
    </font>
    <font>
      <b/>
      <i/>
      <sz val="10"/>
      <color theme="1"/>
      <name val="Arial"/>
      <family val="2"/>
    </font>
    <font>
      <sz val="8"/>
      <name val="Calibri"/>
      <family val="2"/>
      <scheme val="minor"/>
    </font>
    <font>
      <sz val="14"/>
      <color rgb="FF222222"/>
      <name val="Arial"/>
      <family val="2"/>
    </font>
    <font>
      <b/>
      <sz val="12"/>
      <color rgb="FF222222"/>
      <name val="Arial"/>
      <family val="2"/>
    </font>
    <font>
      <b/>
      <i/>
      <sz val="12"/>
      <color rgb="FF222222"/>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auto="1"/>
      </top>
      <bottom style="thin">
        <color auto="1"/>
      </bottom>
      <diagonal/>
    </border>
    <border>
      <left/>
      <right/>
      <top style="medium">
        <color auto="1"/>
      </top>
      <bottom style="double">
        <color auto="1"/>
      </bottom>
      <diagonal/>
    </border>
    <border>
      <left/>
      <right/>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vertical="top"/>
    </xf>
    <xf numFmtId="0" fontId="20" fillId="0" borderId="0"/>
    <xf numFmtId="9" fontId="20" fillId="0" borderId="0" applyFont="0" applyFill="0" applyBorder="0" applyAlignment="0" applyProtection="0"/>
    <xf numFmtId="9" fontId="1" fillId="0" borderId="0" applyFont="0" applyFill="0" applyBorder="0" applyAlignment="0" applyProtection="0"/>
  </cellStyleXfs>
  <cellXfs count="89">
    <xf numFmtId="0" fontId="0" fillId="0" borderId="0" xfId="0"/>
    <xf numFmtId="2" fontId="0" fillId="0" borderId="0" xfId="0" applyNumberFormat="1"/>
    <xf numFmtId="164" fontId="0" fillId="0" borderId="0" xfId="0" applyNumberFormat="1"/>
    <xf numFmtId="4" fontId="20" fillId="0" borderId="0" xfId="43" applyNumberFormat="1"/>
    <xf numFmtId="4" fontId="0" fillId="0" borderId="0" xfId="0" applyNumberFormat="1"/>
    <xf numFmtId="166" fontId="0" fillId="0" borderId="0" xfId="0" applyNumberFormat="1"/>
    <xf numFmtId="10" fontId="0" fillId="0" borderId="0" xfId="0" applyNumberFormat="1"/>
    <xf numFmtId="166" fontId="0" fillId="0" borderId="10" xfId="0" applyNumberFormat="1" applyBorder="1"/>
    <xf numFmtId="1" fontId="0" fillId="0" borderId="0" xfId="0" applyNumberFormat="1"/>
    <xf numFmtId="10" fontId="0" fillId="33" borderId="0" xfId="0" applyNumberFormat="1" applyFill="1"/>
    <xf numFmtId="9" fontId="0" fillId="0" borderId="0" xfId="0" applyNumberFormat="1"/>
    <xf numFmtId="9" fontId="0" fillId="0" borderId="0" xfId="45" applyFont="1"/>
    <xf numFmtId="0" fontId="16" fillId="0" borderId="0" xfId="0" applyFont="1"/>
    <xf numFmtId="0" fontId="0" fillId="34" borderId="0" xfId="0" applyFill="1" applyAlignment="1">
      <alignment wrapText="1"/>
    </xf>
    <xf numFmtId="0" fontId="0" fillId="34" borderId="0" xfId="0" applyFill="1"/>
    <xf numFmtId="10" fontId="0" fillId="34" borderId="0" xfId="0" applyNumberFormat="1" applyFill="1"/>
    <xf numFmtId="166" fontId="0" fillId="34" borderId="0" xfId="0" applyNumberFormat="1" applyFill="1"/>
    <xf numFmtId="166" fontId="0" fillId="34" borderId="10" xfId="0" applyNumberFormat="1" applyFill="1" applyBorder="1"/>
    <xf numFmtId="0" fontId="23" fillId="0" borderId="11" xfId="0" applyFont="1" applyBorder="1"/>
    <xf numFmtId="164" fontId="23" fillId="0" borderId="11" xfId="0" applyNumberFormat="1" applyFont="1" applyBorder="1"/>
    <xf numFmtId="2" fontId="24" fillId="0" borderId="0" xfId="0" applyNumberFormat="1" applyFont="1"/>
    <xf numFmtId="2" fontId="0" fillId="0" borderId="0" xfId="45" applyNumberFormat="1" applyFont="1"/>
    <xf numFmtId="166" fontId="0" fillId="0" borderId="0" xfId="45" applyNumberFormat="1" applyFont="1"/>
    <xf numFmtId="0" fontId="23" fillId="0" borderId="0" xfId="0" applyFont="1" applyBorder="1"/>
    <xf numFmtId="164" fontId="23" fillId="0" borderId="0" xfId="0" applyNumberFormat="1" applyFont="1" applyBorder="1"/>
    <xf numFmtId="164" fontId="26" fillId="0" borderId="0" xfId="0" applyNumberFormat="1" applyFont="1" applyBorder="1"/>
    <xf numFmtId="0" fontId="19" fillId="0" borderId="0" xfId="42" applyFont="1" applyBorder="1" applyAlignment="1">
      <alignment horizontal="right" vertical="top"/>
    </xf>
    <xf numFmtId="1" fontId="23" fillId="0" borderId="0" xfId="0" applyNumberFormat="1" applyFont="1" applyBorder="1"/>
    <xf numFmtId="2" fontId="23" fillId="0" borderId="0" xfId="0" applyNumberFormat="1" applyFont="1" applyBorder="1"/>
    <xf numFmtId="10" fontId="0" fillId="0" borderId="0" xfId="45" applyNumberFormat="1" applyFont="1"/>
    <xf numFmtId="166" fontId="0" fillId="0" borderId="0" xfId="45" applyNumberFormat="1" applyFont="1" applyFill="1"/>
    <xf numFmtId="0" fontId="0" fillId="0" borderId="0" xfId="0" applyFill="1"/>
    <xf numFmtId="2" fontId="0" fillId="0" borderId="0" xfId="0" applyNumberFormat="1" applyFill="1"/>
    <xf numFmtId="0" fontId="17" fillId="35" borderId="0" xfId="0" applyFont="1" applyFill="1" applyAlignment="1">
      <alignment horizontal="center" vertical="top" wrapText="1"/>
    </xf>
    <xf numFmtId="0" fontId="21" fillId="0" borderId="0" xfId="0" applyFont="1" applyAlignment="1">
      <alignment horizontal="center" vertical="top" wrapText="1"/>
    </xf>
    <xf numFmtId="0" fontId="22" fillId="35" borderId="0" xfId="0" applyFont="1" applyFill="1" applyAlignment="1">
      <alignment horizontal="center" vertical="top" wrapText="1"/>
    </xf>
    <xf numFmtId="0" fontId="28" fillId="0" borderId="0" xfId="0" applyFont="1" applyAlignment="1">
      <alignment vertical="center" wrapText="1"/>
    </xf>
    <xf numFmtId="0" fontId="16" fillId="36" borderId="0" xfId="0" applyFont="1" applyFill="1"/>
    <xf numFmtId="0" fontId="0" fillId="36" borderId="0" xfId="0" applyFill="1"/>
    <xf numFmtId="2" fontId="20" fillId="36" borderId="0" xfId="43" applyNumberFormat="1" applyFill="1"/>
    <xf numFmtId="2" fontId="18" fillId="36" borderId="0" xfId="43" applyNumberFormat="1" applyFont="1" applyFill="1"/>
    <xf numFmtId="2" fontId="24" fillId="36" borderId="0" xfId="0" applyNumberFormat="1" applyFont="1" applyFill="1"/>
    <xf numFmtId="2" fontId="25" fillId="36" borderId="0" xfId="42" applyNumberFormat="1" applyFont="1" applyFill="1" applyBorder="1" applyAlignment="1">
      <alignment horizontal="right" vertical="top"/>
    </xf>
    <xf numFmtId="2" fontId="0" fillId="36" borderId="0" xfId="45" applyNumberFormat="1" applyFont="1" applyFill="1"/>
    <xf numFmtId="2" fontId="0" fillId="36" borderId="0" xfId="0" applyNumberFormat="1" applyFill="1"/>
    <xf numFmtId="0" fontId="16" fillId="37" borderId="0" xfId="0" applyFont="1" applyFill="1"/>
    <xf numFmtId="0" fontId="0" fillId="37" borderId="0" xfId="0" applyFill="1"/>
    <xf numFmtId="2" fontId="20" fillId="37" borderId="0" xfId="43" applyNumberFormat="1" applyFill="1"/>
    <xf numFmtId="2" fontId="18" fillId="37" borderId="0" xfId="43" applyNumberFormat="1" applyFont="1" applyFill="1"/>
    <xf numFmtId="2" fontId="24" fillId="37" borderId="0" xfId="0" applyNumberFormat="1" applyFont="1" applyFill="1"/>
    <xf numFmtId="2" fontId="25" fillId="37" borderId="0" xfId="42" applyNumberFormat="1" applyFont="1" applyFill="1" applyBorder="1" applyAlignment="1">
      <alignment horizontal="right" vertical="top"/>
    </xf>
    <xf numFmtId="2" fontId="0" fillId="37" borderId="0" xfId="0" applyNumberFormat="1" applyFill="1"/>
    <xf numFmtId="0" fontId="16" fillId="38" borderId="0" xfId="0" applyFont="1" applyFill="1"/>
    <xf numFmtId="0" fontId="0" fillId="38" borderId="0" xfId="0" applyFill="1"/>
    <xf numFmtId="2" fontId="24" fillId="38" borderId="0" xfId="0" applyNumberFormat="1" applyFont="1" applyFill="1"/>
    <xf numFmtId="0" fontId="16" fillId="39" borderId="0" xfId="0" applyFont="1" applyFill="1"/>
    <xf numFmtId="0" fontId="0" fillId="39" borderId="0" xfId="0" applyFill="1"/>
    <xf numFmtId="2" fontId="20" fillId="39" borderId="0" xfId="43" applyNumberFormat="1" applyFill="1"/>
    <xf numFmtId="2" fontId="18" fillId="39" borderId="0" xfId="43" applyNumberFormat="1" applyFont="1" applyFill="1"/>
    <xf numFmtId="2" fontId="24" fillId="39" borderId="0" xfId="0" applyNumberFormat="1" applyFont="1" applyFill="1"/>
    <xf numFmtId="2" fontId="25" fillId="39" borderId="0" xfId="42" applyNumberFormat="1" applyFont="1" applyFill="1" applyBorder="1" applyAlignment="1">
      <alignment horizontal="right" vertical="top"/>
    </xf>
    <xf numFmtId="2" fontId="0" fillId="39" borderId="0" xfId="0" applyNumberFormat="1" applyFill="1"/>
    <xf numFmtId="2" fontId="0" fillId="39" borderId="0" xfId="45" applyNumberFormat="1" applyFont="1" applyFill="1"/>
    <xf numFmtId="0" fontId="23" fillId="0" borderId="12" xfId="0" applyFont="1" applyBorder="1"/>
    <xf numFmtId="1" fontId="23" fillId="0" borderId="12" xfId="0" applyNumberFormat="1" applyFont="1" applyBorder="1"/>
    <xf numFmtId="0" fontId="29" fillId="0" borderId="0" xfId="0" applyFont="1" applyAlignment="1">
      <alignment vertical="top" wrapText="1"/>
    </xf>
    <xf numFmtId="0" fontId="30" fillId="0" borderId="0" xfId="0" applyFont="1" applyAlignment="1">
      <alignment horizontal="left" vertical="top" wrapText="1"/>
    </xf>
    <xf numFmtId="2" fontId="0" fillId="0" borderId="13" xfId="0" applyNumberFormat="1" applyBorder="1"/>
    <xf numFmtId="0" fontId="16" fillId="0" borderId="0" xfId="0" applyFont="1" applyAlignment="1">
      <alignment horizontal="center"/>
    </xf>
    <xf numFmtId="0" fontId="16" fillId="0" borderId="13" xfId="0" applyFont="1" applyBorder="1"/>
    <xf numFmtId="0" fontId="16" fillId="40" borderId="0" xfId="0" applyFont="1" applyFill="1"/>
    <xf numFmtId="0" fontId="0" fillId="40" borderId="0" xfId="0" applyFill="1"/>
    <xf numFmtId="2" fontId="0" fillId="40" borderId="0" xfId="0" applyNumberFormat="1" applyFill="1"/>
    <xf numFmtId="0" fontId="23" fillId="40" borderId="0" xfId="0" applyFont="1" applyFill="1" applyBorder="1"/>
    <xf numFmtId="2" fontId="20" fillId="40" borderId="0" xfId="43" applyNumberFormat="1" applyFill="1"/>
    <xf numFmtId="2" fontId="18" fillId="40" borderId="0" xfId="43" applyNumberFormat="1" applyFont="1" applyFill="1"/>
    <xf numFmtId="2" fontId="24" fillId="40" borderId="0" xfId="0" applyNumberFormat="1" applyFont="1" applyFill="1"/>
    <xf numFmtId="2" fontId="25" fillId="40" borderId="0" xfId="42" applyNumberFormat="1" applyFont="1" applyFill="1" applyBorder="1" applyAlignment="1">
      <alignment horizontal="right" vertical="top"/>
    </xf>
    <xf numFmtId="2" fontId="0" fillId="40" borderId="0" xfId="45" applyNumberFormat="1" applyFont="1" applyFill="1"/>
    <xf numFmtId="0" fontId="24" fillId="36" borderId="0" xfId="0" applyFont="1" applyFill="1"/>
    <xf numFmtId="0" fontId="24" fillId="37" borderId="0" xfId="0" applyFont="1" applyFill="1"/>
    <xf numFmtId="0" fontId="24" fillId="38" borderId="0" xfId="0" applyFont="1" applyFill="1"/>
    <xf numFmtId="4" fontId="24" fillId="36" borderId="0" xfId="45" applyNumberFormat="1" applyFont="1" applyFill="1"/>
    <xf numFmtId="4" fontId="24" fillId="37" borderId="0" xfId="45" applyNumberFormat="1" applyFont="1" applyFill="1"/>
    <xf numFmtId="4" fontId="24" fillId="38" borderId="0" xfId="45" applyNumberFormat="1" applyFont="1" applyFill="1"/>
    <xf numFmtId="172" fontId="24" fillId="40" borderId="0" xfId="45" applyNumberFormat="1" applyFont="1" applyFill="1"/>
    <xf numFmtId="2" fontId="26" fillId="40" borderId="0" xfId="0" applyNumberFormat="1" applyFont="1" applyFill="1" applyBorder="1"/>
    <xf numFmtId="164" fontId="26" fillId="40" borderId="0" xfId="0" applyNumberFormat="1" applyFont="1" applyFill="1" applyBorder="1"/>
    <xf numFmtId="1" fontId="26" fillId="40" borderId="0" xfId="0" applyNumberFormat="1" applyFont="1" applyFill="1" applyBorder="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te" xfId="15" builtinId="10" customBuiltin="1"/>
    <cellStyle name="Output" xfId="10" builtinId="21" customBuiltin="1"/>
    <cellStyle name="Percent" xfId="45" builtinId="5"/>
    <cellStyle name="Percent 2" xfId="44" xr:uid="{00000000-0005-0000-0000-00002A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3.xml"/><Relationship Id="rId4" Type="http://schemas.openxmlformats.org/officeDocument/2006/relationships/worksheet" Target="worksheets/sheet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CA" sz="2400"/>
              <a:t>Distribution of Beef Carcass Quality Grades </a:t>
            </a:r>
          </a:p>
          <a:p>
            <a:pPr>
              <a:defRPr sz="2400"/>
            </a:pPr>
            <a:r>
              <a:rPr lang="en-CA" sz="2400"/>
              <a:t>(1995 to 2015)</a:t>
            </a:r>
          </a:p>
        </c:rich>
      </c:tx>
      <c:overlay val="0"/>
    </c:title>
    <c:autoTitleDeleted val="0"/>
    <c:plotArea>
      <c:layout/>
      <c:barChart>
        <c:barDir val="col"/>
        <c:grouping val="clustered"/>
        <c:varyColors val="0"/>
        <c:ser>
          <c:idx val="0"/>
          <c:order val="0"/>
          <c:tx>
            <c:strRef>
              <c:f>Sheet2!$B$46</c:f>
              <c:strCache>
                <c:ptCount val="1"/>
              </c:strCache>
            </c:strRef>
          </c:tx>
          <c:invertIfNegative val="0"/>
          <c:cat>
            <c:numRef>
              <c:f>Sheet2!$C$45:$G$45</c:f>
              <c:numCache>
                <c:formatCode>General</c:formatCode>
                <c:ptCount val="5"/>
              </c:numCache>
            </c:numRef>
          </c:cat>
          <c:val>
            <c:numRef>
              <c:f>Sheet2!$C$46:$G$46</c:f>
              <c:numCache>
                <c:formatCode>0%</c:formatCode>
                <c:ptCount val="5"/>
              </c:numCache>
            </c:numRef>
          </c:val>
          <c:extLst>
            <c:ext xmlns:c16="http://schemas.microsoft.com/office/drawing/2014/chart" uri="{C3380CC4-5D6E-409C-BE32-E72D297353CC}">
              <c16:uniqueId val="{00000000-0F27-4881-9D4F-C7A214073335}"/>
            </c:ext>
          </c:extLst>
        </c:ser>
        <c:ser>
          <c:idx val="1"/>
          <c:order val="1"/>
          <c:tx>
            <c:strRef>
              <c:f>Sheet2!$B$47</c:f>
              <c:strCache>
                <c:ptCount val="1"/>
              </c:strCache>
            </c:strRef>
          </c:tx>
          <c:invertIfNegative val="0"/>
          <c:cat>
            <c:numRef>
              <c:f>Sheet2!$C$45:$G$45</c:f>
              <c:numCache>
                <c:formatCode>General</c:formatCode>
                <c:ptCount val="5"/>
              </c:numCache>
            </c:numRef>
          </c:cat>
          <c:val>
            <c:numRef>
              <c:f>Sheet2!$C$47:$G$47</c:f>
              <c:numCache>
                <c:formatCode>0%</c:formatCode>
                <c:ptCount val="5"/>
              </c:numCache>
            </c:numRef>
          </c:val>
          <c:extLst>
            <c:ext xmlns:c16="http://schemas.microsoft.com/office/drawing/2014/chart" uri="{C3380CC4-5D6E-409C-BE32-E72D297353CC}">
              <c16:uniqueId val="{00000001-0F27-4881-9D4F-C7A214073335}"/>
            </c:ext>
          </c:extLst>
        </c:ser>
        <c:ser>
          <c:idx val="2"/>
          <c:order val="2"/>
          <c:tx>
            <c:strRef>
              <c:f>Sheet2!$B$48</c:f>
              <c:strCache>
                <c:ptCount val="1"/>
              </c:strCache>
            </c:strRef>
          </c:tx>
          <c:invertIfNegative val="0"/>
          <c:cat>
            <c:numRef>
              <c:f>Sheet2!$C$45:$G$45</c:f>
              <c:numCache>
                <c:formatCode>General</c:formatCode>
                <c:ptCount val="5"/>
              </c:numCache>
            </c:numRef>
          </c:cat>
          <c:val>
            <c:numRef>
              <c:f>Sheet2!$C$48:$G$48</c:f>
              <c:numCache>
                <c:formatCode>0%</c:formatCode>
                <c:ptCount val="5"/>
              </c:numCache>
            </c:numRef>
          </c:val>
          <c:extLst>
            <c:ext xmlns:c16="http://schemas.microsoft.com/office/drawing/2014/chart" uri="{C3380CC4-5D6E-409C-BE32-E72D297353CC}">
              <c16:uniqueId val="{00000002-0F27-4881-9D4F-C7A214073335}"/>
            </c:ext>
          </c:extLst>
        </c:ser>
        <c:ser>
          <c:idx val="3"/>
          <c:order val="3"/>
          <c:tx>
            <c:strRef>
              <c:f>Sheet2!$B$49</c:f>
              <c:strCache>
                <c:ptCount val="1"/>
              </c:strCache>
            </c:strRef>
          </c:tx>
          <c:invertIfNegative val="0"/>
          <c:cat>
            <c:numRef>
              <c:f>Sheet2!$C$45:$G$45</c:f>
              <c:numCache>
                <c:formatCode>General</c:formatCode>
                <c:ptCount val="5"/>
              </c:numCache>
            </c:numRef>
          </c:cat>
          <c:val>
            <c:numRef>
              <c:f>Sheet2!$C$49:$G$49</c:f>
              <c:numCache>
                <c:formatCode>0%</c:formatCode>
                <c:ptCount val="5"/>
              </c:numCache>
            </c:numRef>
          </c:val>
          <c:extLst>
            <c:ext xmlns:c16="http://schemas.microsoft.com/office/drawing/2014/chart" uri="{C3380CC4-5D6E-409C-BE32-E72D297353CC}">
              <c16:uniqueId val="{00000003-0F27-4881-9D4F-C7A214073335}"/>
            </c:ext>
          </c:extLst>
        </c:ser>
        <c:dLbls>
          <c:showLegendKey val="0"/>
          <c:showVal val="0"/>
          <c:showCatName val="0"/>
          <c:showSerName val="0"/>
          <c:showPercent val="0"/>
          <c:showBubbleSize val="0"/>
        </c:dLbls>
        <c:gapWidth val="150"/>
        <c:axId val="86661376"/>
        <c:axId val="86700032"/>
      </c:barChart>
      <c:catAx>
        <c:axId val="86661376"/>
        <c:scaling>
          <c:orientation val="minMax"/>
        </c:scaling>
        <c:delete val="0"/>
        <c:axPos val="b"/>
        <c:numFmt formatCode="General" sourceLinked="1"/>
        <c:majorTickMark val="none"/>
        <c:minorTickMark val="none"/>
        <c:tickLblPos val="nextTo"/>
        <c:crossAx val="86700032"/>
        <c:crosses val="autoZero"/>
        <c:auto val="1"/>
        <c:lblAlgn val="ctr"/>
        <c:lblOffset val="100"/>
        <c:noMultiLvlLbl val="0"/>
      </c:catAx>
      <c:valAx>
        <c:axId val="86700032"/>
        <c:scaling>
          <c:orientation val="minMax"/>
        </c:scaling>
        <c:delete val="0"/>
        <c:axPos val="l"/>
        <c:majorGridlines/>
        <c:numFmt formatCode="0%" sourceLinked="1"/>
        <c:majorTickMark val="none"/>
        <c:minorTickMark val="none"/>
        <c:tickLblPos val="nextTo"/>
        <c:crossAx val="86661376"/>
        <c:crosses val="autoZero"/>
        <c:crossBetween val="between"/>
      </c:valAx>
    </c:plotArea>
    <c:legend>
      <c:legendPos val="r"/>
      <c:overlay val="0"/>
    </c:legend>
    <c:plotVisOnly val="1"/>
    <c:dispBlanksAs val="gap"/>
    <c:showDLblsOverMax val="0"/>
  </c:chart>
  <c:txPr>
    <a:bodyPr/>
    <a:lstStyle/>
    <a:p>
      <a:pPr>
        <a:defRPr sz="1400" b="1" i="0" baseline="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Sheet2!$B$52</c:f>
              <c:strCache>
                <c:ptCount val="1"/>
              </c:strCache>
            </c:strRef>
          </c:tx>
          <c:invertIfNegative val="0"/>
          <c:cat>
            <c:numRef>
              <c:f>Sheet2!$C$51:$H$51</c:f>
              <c:numCache>
                <c:formatCode>General</c:formatCode>
                <c:ptCount val="6"/>
              </c:numCache>
            </c:numRef>
          </c:cat>
          <c:val>
            <c:numRef>
              <c:f>Sheet2!$C$52:$H$52</c:f>
              <c:numCache>
                <c:formatCode>0%</c:formatCode>
                <c:ptCount val="6"/>
              </c:numCache>
            </c:numRef>
          </c:val>
          <c:extLst>
            <c:ext xmlns:c16="http://schemas.microsoft.com/office/drawing/2014/chart" uri="{C3380CC4-5D6E-409C-BE32-E72D297353CC}">
              <c16:uniqueId val="{00000000-5B50-4CE0-9C8C-6D87249C13E5}"/>
            </c:ext>
          </c:extLst>
        </c:ser>
        <c:ser>
          <c:idx val="1"/>
          <c:order val="1"/>
          <c:tx>
            <c:strRef>
              <c:f>Sheet2!$B$53</c:f>
              <c:strCache>
                <c:ptCount val="1"/>
              </c:strCache>
            </c:strRef>
          </c:tx>
          <c:invertIfNegative val="0"/>
          <c:cat>
            <c:numRef>
              <c:f>Sheet2!$C$51:$H$51</c:f>
              <c:numCache>
                <c:formatCode>General</c:formatCode>
                <c:ptCount val="6"/>
              </c:numCache>
            </c:numRef>
          </c:cat>
          <c:val>
            <c:numRef>
              <c:f>Sheet2!$C$53:$H$53</c:f>
              <c:numCache>
                <c:formatCode>0%</c:formatCode>
                <c:ptCount val="6"/>
              </c:numCache>
            </c:numRef>
          </c:val>
          <c:extLst>
            <c:ext xmlns:c16="http://schemas.microsoft.com/office/drawing/2014/chart" uri="{C3380CC4-5D6E-409C-BE32-E72D297353CC}">
              <c16:uniqueId val="{00000001-5B50-4CE0-9C8C-6D87249C13E5}"/>
            </c:ext>
          </c:extLst>
        </c:ser>
        <c:ser>
          <c:idx val="2"/>
          <c:order val="2"/>
          <c:tx>
            <c:strRef>
              <c:f>Sheet2!$B$54</c:f>
              <c:strCache>
                <c:ptCount val="1"/>
              </c:strCache>
            </c:strRef>
          </c:tx>
          <c:invertIfNegative val="0"/>
          <c:cat>
            <c:numRef>
              <c:f>Sheet2!$C$51:$H$51</c:f>
              <c:numCache>
                <c:formatCode>General</c:formatCode>
                <c:ptCount val="6"/>
              </c:numCache>
            </c:numRef>
          </c:cat>
          <c:val>
            <c:numRef>
              <c:f>Sheet2!$C$54:$H$54</c:f>
              <c:numCache>
                <c:formatCode>0%</c:formatCode>
                <c:ptCount val="6"/>
              </c:numCache>
            </c:numRef>
          </c:val>
          <c:extLst>
            <c:ext xmlns:c16="http://schemas.microsoft.com/office/drawing/2014/chart" uri="{C3380CC4-5D6E-409C-BE32-E72D297353CC}">
              <c16:uniqueId val="{00000002-5B50-4CE0-9C8C-6D87249C13E5}"/>
            </c:ext>
          </c:extLst>
        </c:ser>
        <c:dLbls>
          <c:showLegendKey val="0"/>
          <c:showVal val="0"/>
          <c:showCatName val="0"/>
          <c:showSerName val="0"/>
          <c:showPercent val="0"/>
          <c:showBubbleSize val="0"/>
        </c:dLbls>
        <c:gapWidth val="150"/>
        <c:axId val="98738176"/>
        <c:axId val="98739712"/>
      </c:barChart>
      <c:catAx>
        <c:axId val="98738176"/>
        <c:scaling>
          <c:orientation val="minMax"/>
        </c:scaling>
        <c:delete val="0"/>
        <c:axPos val="b"/>
        <c:numFmt formatCode="General" sourceLinked="1"/>
        <c:majorTickMark val="none"/>
        <c:minorTickMark val="none"/>
        <c:tickLblPos val="nextTo"/>
        <c:txPr>
          <a:bodyPr/>
          <a:lstStyle/>
          <a:p>
            <a:pPr>
              <a:defRPr sz="1600" b="1"/>
            </a:pPr>
            <a:endParaRPr lang="en-US"/>
          </a:p>
        </c:txPr>
        <c:crossAx val="98739712"/>
        <c:crosses val="autoZero"/>
        <c:auto val="1"/>
        <c:lblAlgn val="ctr"/>
        <c:lblOffset val="100"/>
        <c:noMultiLvlLbl val="0"/>
      </c:catAx>
      <c:valAx>
        <c:axId val="98739712"/>
        <c:scaling>
          <c:orientation val="minMax"/>
        </c:scaling>
        <c:delete val="0"/>
        <c:axPos val="l"/>
        <c:majorGridlines/>
        <c:numFmt formatCode="0%" sourceLinked="1"/>
        <c:majorTickMark val="none"/>
        <c:minorTickMark val="none"/>
        <c:tickLblPos val="nextTo"/>
        <c:txPr>
          <a:bodyPr/>
          <a:lstStyle/>
          <a:p>
            <a:pPr>
              <a:defRPr sz="1200" b="1"/>
            </a:pPr>
            <a:endParaRPr lang="en-US"/>
          </a:p>
        </c:txPr>
        <c:crossAx val="98738176"/>
        <c:crosses val="autoZero"/>
        <c:crossBetween val="between"/>
      </c:valAx>
    </c:plotArea>
    <c:legend>
      <c:legendPos val="r"/>
      <c:layout>
        <c:manualLayout>
          <c:xMode val="edge"/>
          <c:yMode val="edge"/>
          <c:x val="0.42184143945027686"/>
          <c:y val="0.14368203503680041"/>
          <c:w val="0.40521606387216741"/>
          <c:h val="0.15342408706508995"/>
        </c:manualLayout>
      </c:layout>
      <c:overlay val="0"/>
      <c:txPr>
        <a:bodyPr/>
        <a:lstStyle/>
        <a:p>
          <a:pPr>
            <a:defRPr sz="1600"/>
          </a:pPr>
          <a:endParaRPr lang="en-US"/>
        </a:p>
      </c:txPr>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7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7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2993" cy="6278451"/>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2993" cy="6278451"/>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4E334-7334-4433-A7A8-3092E4D469BD}">
  <dimension ref="B1:AO91"/>
  <sheetViews>
    <sheetView tabSelected="1" zoomScale="90" zoomScaleNormal="90" workbookViewId="0">
      <pane xSplit="3" ySplit="4" topLeftCell="D5" activePane="bottomRight" state="frozen"/>
      <selection pane="topRight" activeCell="D1" sqref="D1"/>
      <selection pane="bottomLeft" activeCell="A5" sqref="A5"/>
      <selection pane="bottomRight" activeCell="D2" sqref="D2"/>
    </sheetView>
  </sheetViews>
  <sheetFormatPr defaultRowHeight="15" x14ac:dyDescent="0.25"/>
  <cols>
    <col min="1" max="1" width="2.85546875" customWidth="1"/>
    <col min="2" max="2" width="11.140625" customWidth="1"/>
    <col min="3" max="3" width="9" customWidth="1"/>
    <col min="4" max="10" width="9.140625" customWidth="1"/>
    <col min="32" max="39" width="0" hidden="1" customWidth="1"/>
  </cols>
  <sheetData>
    <row r="1" spans="2:38" ht="9" customHeight="1" x14ac:dyDescent="0.25"/>
    <row r="2" spans="2:38" ht="120.75" customHeight="1" x14ac:dyDescent="0.25">
      <c r="B2" s="34" t="s">
        <v>20</v>
      </c>
      <c r="C2" s="34"/>
      <c r="D2" s="65" t="s">
        <v>29</v>
      </c>
      <c r="E2" s="66" t="s">
        <v>30</v>
      </c>
      <c r="F2" s="66"/>
      <c r="G2" s="66"/>
      <c r="H2" s="66"/>
      <c r="I2" s="66"/>
      <c r="J2" s="66"/>
      <c r="K2" s="66"/>
      <c r="L2" s="66"/>
      <c r="M2" s="66"/>
      <c r="N2" s="66"/>
      <c r="O2" s="66"/>
      <c r="P2" s="66"/>
      <c r="Q2" s="66"/>
      <c r="R2" s="66"/>
      <c r="S2" s="66"/>
      <c r="T2" s="66"/>
      <c r="U2" s="66"/>
      <c r="V2" s="66"/>
      <c r="W2" s="66"/>
      <c r="X2" s="66"/>
      <c r="Y2" s="66"/>
      <c r="Z2" s="66"/>
      <c r="AA2" s="66"/>
      <c r="AB2" s="66"/>
      <c r="AC2" s="66"/>
      <c r="AD2" s="66"/>
      <c r="AE2" s="12"/>
    </row>
    <row r="3" spans="2:38" ht="15.75" customHeight="1" x14ac:dyDescent="0.25">
      <c r="B3" s="35" t="s">
        <v>11</v>
      </c>
      <c r="C3" s="35"/>
      <c r="AG3" s="68" t="s">
        <v>6</v>
      </c>
      <c r="AH3" s="68" t="s">
        <v>3</v>
      </c>
      <c r="AI3" s="68" t="s">
        <v>4</v>
      </c>
      <c r="AJ3" s="68" t="s">
        <v>5</v>
      </c>
      <c r="AK3" s="68">
        <v>2019</v>
      </c>
      <c r="AL3" s="68">
        <v>2018</v>
      </c>
    </row>
    <row r="4" spans="2:38" ht="15.75" customHeight="1" x14ac:dyDescent="0.25">
      <c r="B4" s="35"/>
      <c r="C4" s="35"/>
      <c r="D4" s="12">
        <v>1993</v>
      </c>
      <c r="E4" s="12">
        <f>D4+1</f>
        <v>1994</v>
      </c>
      <c r="F4" s="12">
        <f>E4+1</f>
        <v>1995</v>
      </c>
      <c r="G4" s="12">
        <f>F4+1</f>
        <v>1996</v>
      </c>
      <c r="H4" s="12">
        <f>G4+1</f>
        <v>1997</v>
      </c>
      <c r="I4" s="12">
        <f>H4+1</f>
        <v>1998</v>
      </c>
      <c r="J4" s="12">
        <f>I4+1</f>
        <v>1999</v>
      </c>
      <c r="K4" s="12">
        <f>J4+1</f>
        <v>2000</v>
      </c>
      <c r="L4" s="12">
        <f>K4+1</f>
        <v>2001</v>
      </c>
      <c r="M4" s="12">
        <f>L4+1</f>
        <v>2002</v>
      </c>
      <c r="N4" s="12">
        <f>M4+1</f>
        <v>2003</v>
      </c>
      <c r="O4" s="12">
        <f>N4+1</f>
        <v>2004</v>
      </c>
      <c r="P4" s="12">
        <f>O4+1</f>
        <v>2005</v>
      </c>
      <c r="Q4" s="12">
        <f>P4+1</f>
        <v>2006</v>
      </c>
      <c r="R4" s="12">
        <f>Q4+1</f>
        <v>2007</v>
      </c>
      <c r="S4" s="12">
        <f>R4+1</f>
        <v>2008</v>
      </c>
      <c r="T4" s="12">
        <f>S4+1</f>
        <v>2009</v>
      </c>
      <c r="U4" s="12">
        <f>T4+1</f>
        <v>2010</v>
      </c>
      <c r="V4" s="12">
        <f>U4+1</f>
        <v>2011</v>
      </c>
      <c r="W4" s="12">
        <f t="shared" ref="W4:X4" si="0">V4+1</f>
        <v>2012</v>
      </c>
      <c r="X4" s="12">
        <f t="shared" si="0"/>
        <v>2013</v>
      </c>
      <c r="Y4" s="12">
        <v>2014</v>
      </c>
      <c r="Z4" s="12">
        <v>2015</v>
      </c>
      <c r="AA4" s="12">
        <v>2016</v>
      </c>
      <c r="AB4" s="12">
        <v>2017</v>
      </c>
      <c r="AC4" s="12">
        <v>2018</v>
      </c>
      <c r="AD4" s="12">
        <v>2019</v>
      </c>
      <c r="AG4" s="12"/>
      <c r="AH4" s="12"/>
      <c r="AI4" s="12"/>
      <c r="AJ4" s="12"/>
      <c r="AK4" s="12"/>
      <c r="AL4" s="12"/>
    </row>
    <row r="5" spans="2:38" x14ac:dyDescent="0.25">
      <c r="B5" s="37" t="s">
        <v>6</v>
      </c>
      <c r="C5" s="38" t="s">
        <v>0</v>
      </c>
      <c r="D5" s="39">
        <v>0</v>
      </c>
      <c r="E5" s="39">
        <v>0</v>
      </c>
      <c r="F5" s="39">
        <v>0</v>
      </c>
      <c r="G5" s="39">
        <v>0</v>
      </c>
      <c r="H5" s="39">
        <v>5.6204287179760462E-2</v>
      </c>
      <c r="I5" s="39">
        <v>0.06</v>
      </c>
      <c r="J5" s="39">
        <v>0.1426983950026792</v>
      </c>
      <c r="K5" s="39">
        <v>0.20602613770923286</v>
      </c>
      <c r="L5" s="39">
        <v>0.13576645359235595</v>
      </c>
      <c r="M5" s="40">
        <v>0.15597789706323936</v>
      </c>
      <c r="N5" s="41">
        <v>0.14000000000000001</v>
      </c>
      <c r="O5" s="42">
        <v>0.18</v>
      </c>
      <c r="P5" s="42">
        <v>0.24</v>
      </c>
      <c r="Q5" s="42">
        <v>0.16</v>
      </c>
      <c r="R5" s="41">
        <v>0.2</v>
      </c>
      <c r="S5" s="41">
        <v>0.23</v>
      </c>
      <c r="T5" s="41">
        <v>0.19</v>
      </c>
      <c r="U5" s="41">
        <v>0.18</v>
      </c>
      <c r="V5" s="41">
        <v>0.15</v>
      </c>
      <c r="W5" s="41">
        <v>0.14000000000000001</v>
      </c>
      <c r="X5" s="41">
        <v>0.19</v>
      </c>
      <c r="Y5" s="41">
        <v>0.26504012875279381</v>
      </c>
      <c r="Z5" s="41">
        <v>0.25</v>
      </c>
      <c r="AA5" s="41">
        <v>0.23</v>
      </c>
      <c r="AB5" s="41">
        <v>0.11401540679571068</v>
      </c>
      <c r="AC5" s="43">
        <v>0.14000000000000001</v>
      </c>
      <c r="AD5" s="41">
        <v>0.05</v>
      </c>
      <c r="AE5" s="20"/>
      <c r="AF5" s="12" t="s">
        <v>15</v>
      </c>
      <c r="AG5" s="1">
        <f>AD5</f>
        <v>0.05</v>
      </c>
      <c r="AH5" s="1">
        <f>AD10</f>
        <v>4.03</v>
      </c>
      <c r="AI5" s="1">
        <f>AD15</f>
        <v>7.2</v>
      </c>
      <c r="AJ5" s="1">
        <f>AD20</f>
        <v>1.23</v>
      </c>
      <c r="AK5" s="1">
        <f>SUM(AG5:AJ5)</f>
        <v>12.510000000000002</v>
      </c>
      <c r="AL5" s="1">
        <f>AC5+AC10+AC15+AC20</f>
        <v>35.200000000000003</v>
      </c>
    </row>
    <row r="6" spans="2:38" x14ac:dyDescent="0.25">
      <c r="B6" s="38"/>
      <c r="C6" s="38" t="s">
        <v>1</v>
      </c>
      <c r="D6" s="39">
        <v>0</v>
      </c>
      <c r="E6" s="39">
        <v>0</v>
      </c>
      <c r="F6" s="39">
        <v>0</v>
      </c>
      <c r="G6" s="39">
        <v>0</v>
      </c>
      <c r="H6" s="39">
        <v>8.7303992752561246E-2</v>
      </c>
      <c r="I6" s="39">
        <v>0.09</v>
      </c>
      <c r="J6" s="39">
        <v>0.22911579500052145</v>
      </c>
      <c r="K6" s="39">
        <v>0.36748453898118882</v>
      </c>
      <c r="L6" s="39">
        <v>0.26923992976092381</v>
      </c>
      <c r="M6" s="40">
        <v>0.24501543016843952</v>
      </c>
      <c r="N6" s="41">
        <v>0.25</v>
      </c>
      <c r="O6" s="42">
        <v>0.37</v>
      </c>
      <c r="P6" s="42">
        <v>0.4</v>
      </c>
      <c r="Q6" s="42">
        <v>0.24</v>
      </c>
      <c r="R6" s="41">
        <v>0.41</v>
      </c>
      <c r="S6" s="41">
        <v>0.51</v>
      </c>
      <c r="T6" s="41">
        <v>0.47</v>
      </c>
      <c r="U6" s="41">
        <v>0.45</v>
      </c>
      <c r="V6" s="41">
        <v>0.38</v>
      </c>
      <c r="W6" s="41">
        <v>0.36</v>
      </c>
      <c r="X6" s="41">
        <v>0.5</v>
      </c>
      <c r="Y6" s="41">
        <v>0.52586481932853835</v>
      </c>
      <c r="Z6" s="41">
        <v>0.59</v>
      </c>
      <c r="AA6" s="41">
        <v>0.59</v>
      </c>
      <c r="AB6" s="44">
        <v>0.38265327884935291</v>
      </c>
      <c r="AC6" s="43">
        <v>0.57999999999999996</v>
      </c>
      <c r="AD6" s="44">
        <v>0.49</v>
      </c>
      <c r="AF6" s="12" t="s">
        <v>16</v>
      </c>
      <c r="AG6" s="1">
        <f t="shared" ref="AG6:AG9" si="1">AD6</f>
        <v>0.49</v>
      </c>
      <c r="AH6" s="1">
        <f t="shared" ref="AH6:AH9" si="2">AD11</f>
        <v>22.14</v>
      </c>
      <c r="AI6" s="1">
        <f t="shared" ref="AI6:AI9" si="3">AD16</f>
        <v>17.260000000000002</v>
      </c>
      <c r="AJ6" s="1">
        <f t="shared" ref="AJ6:AJ9" si="4">AD21</f>
        <v>0.73</v>
      </c>
      <c r="AK6" s="1">
        <f t="shared" ref="AK6:AK11" si="5">SUM(AG6:AJ6)</f>
        <v>40.619999999999997</v>
      </c>
      <c r="AL6" s="1">
        <f>AC6+AC11+AC16+AC21</f>
        <v>34.11</v>
      </c>
    </row>
    <row r="7" spans="2:38" x14ac:dyDescent="0.25">
      <c r="B7" s="38"/>
      <c r="C7" s="38" t="s">
        <v>2</v>
      </c>
      <c r="D7" s="39">
        <v>0</v>
      </c>
      <c r="E7" s="39">
        <v>0</v>
      </c>
      <c r="F7" s="39">
        <v>0</v>
      </c>
      <c r="G7" s="39">
        <v>0</v>
      </c>
      <c r="H7" s="39">
        <v>5.4247545329798426E-2</v>
      </c>
      <c r="I7" s="39">
        <v>0.05</v>
      </c>
      <c r="J7" s="39">
        <v>0.18272443170579963</v>
      </c>
      <c r="K7" s="39">
        <v>0.31487286962596439</v>
      </c>
      <c r="L7" s="39">
        <v>0.25174673102783085</v>
      </c>
      <c r="M7" s="40">
        <v>0.2551448013435656</v>
      </c>
      <c r="N7" s="41">
        <v>0.32</v>
      </c>
      <c r="O7" s="42">
        <v>0.42</v>
      </c>
      <c r="P7" s="42">
        <v>0.44</v>
      </c>
      <c r="Q7" s="42">
        <v>0.35</v>
      </c>
      <c r="R7" s="41">
        <v>0.35</v>
      </c>
      <c r="S7" s="41">
        <v>0.51</v>
      </c>
      <c r="T7" s="41">
        <v>0.51</v>
      </c>
      <c r="U7" s="41">
        <v>0.56000000000000005</v>
      </c>
      <c r="V7" s="41">
        <v>0.51</v>
      </c>
      <c r="W7" s="41">
        <v>0.61</v>
      </c>
      <c r="X7" s="41">
        <v>0.88</v>
      </c>
      <c r="Y7" s="41">
        <v>0.9772716885403534</v>
      </c>
      <c r="Z7" s="41">
        <v>1.33</v>
      </c>
      <c r="AA7" s="41">
        <v>1.68</v>
      </c>
      <c r="AB7" s="44">
        <v>1.3345731566869417</v>
      </c>
      <c r="AC7" s="43">
        <v>1.71</v>
      </c>
      <c r="AD7" s="44">
        <v>1.1399999999999999</v>
      </c>
      <c r="AF7" s="12" t="s">
        <v>17</v>
      </c>
      <c r="AG7" s="1">
        <f t="shared" si="1"/>
        <v>1.1399999999999999</v>
      </c>
      <c r="AH7" s="1">
        <f t="shared" si="2"/>
        <v>22.87</v>
      </c>
      <c r="AI7" s="1">
        <f t="shared" si="3"/>
        <v>6.62</v>
      </c>
      <c r="AJ7" s="1">
        <f t="shared" si="4"/>
        <v>0.14000000000000001</v>
      </c>
      <c r="AK7" s="1">
        <f t="shared" si="5"/>
        <v>30.770000000000003</v>
      </c>
      <c r="AL7" s="1">
        <f t="shared" ref="AL7" si="6">AC7+AC12+AC17+AC22</f>
        <v>28.95</v>
      </c>
    </row>
    <row r="8" spans="2:38" x14ac:dyDescent="0.25">
      <c r="B8" s="38"/>
      <c r="C8" s="38" t="s">
        <v>18</v>
      </c>
      <c r="D8" s="39">
        <f>SUM(D5:D7)</f>
        <v>0</v>
      </c>
      <c r="E8" s="39">
        <f t="shared" ref="E8:G8" si="7">SUM(E5:E7)</f>
        <v>0</v>
      </c>
      <c r="F8" s="39">
        <f t="shared" si="7"/>
        <v>0</v>
      </c>
      <c r="G8" s="39">
        <f t="shared" si="7"/>
        <v>0</v>
      </c>
      <c r="H8" s="39">
        <v>0</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39">
        <v>0</v>
      </c>
      <c r="AA8" s="39">
        <v>0</v>
      </c>
      <c r="AB8" s="39">
        <v>0</v>
      </c>
      <c r="AC8" s="39">
        <v>0</v>
      </c>
      <c r="AD8" s="39">
        <v>0.8</v>
      </c>
      <c r="AF8" s="12" t="s">
        <v>21</v>
      </c>
      <c r="AG8" s="1">
        <f t="shared" si="1"/>
        <v>0.8</v>
      </c>
      <c r="AH8" s="1">
        <f t="shared" si="2"/>
        <v>8.92</v>
      </c>
      <c r="AI8" s="1">
        <f t="shared" si="3"/>
        <v>1.52</v>
      </c>
      <c r="AJ8" s="1">
        <f t="shared" si="4"/>
        <v>0.1</v>
      </c>
      <c r="AK8" s="1">
        <f t="shared" si="5"/>
        <v>11.34</v>
      </c>
      <c r="AL8" s="1"/>
    </row>
    <row r="9" spans="2:38" x14ac:dyDescent="0.25">
      <c r="B9" s="38"/>
      <c r="C9" s="38" t="s">
        <v>19</v>
      </c>
      <c r="D9" s="39">
        <v>0</v>
      </c>
      <c r="E9" s="39">
        <v>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44">
        <v>0.52</v>
      </c>
      <c r="AF9" s="12" t="s">
        <v>22</v>
      </c>
      <c r="AG9" s="1">
        <f t="shared" si="1"/>
        <v>0.52</v>
      </c>
      <c r="AH9" s="1">
        <f t="shared" si="2"/>
        <v>3.02</v>
      </c>
      <c r="AI9" s="1">
        <f t="shared" si="3"/>
        <v>0.33</v>
      </c>
      <c r="AJ9" s="1">
        <f t="shared" si="4"/>
        <v>0</v>
      </c>
      <c r="AK9" s="1">
        <f t="shared" si="5"/>
        <v>3.87</v>
      </c>
      <c r="AL9" s="1"/>
    </row>
    <row r="10" spans="2:38" ht="15.75" thickBot="1" x14ac:dyDescent="0.3">
      <c r="B10" s="45" t="s">
        <v>3</v>
      </c>
      <c r="C10" s="46" t="s">
        <v>0</v>
      </c>
      <c r="D10" s="47">
        <v>9.7853813318450076</v>
      </c>
      <c r="E10" s="47">
        <v>11.530419770781741</v>
      </c>
      <c r="F10" s="47">
        <v>10.11896914691572</v>
      </c>
      <c r="G10" s="47">
        <v>13.217146684403097</v>
      </c>
      <c r="H10" s="47">
        <v>14.029131306537348</v>
      </c>
      <c r="I10" s="47">
        <v>14.03</v>
      </c>
      <c r="J10" s="47">
        <v>19.508575209750099</v>
      </c>
      <c r="K10" s="47">
        <v>21.001295725410564</v>
      </c>
      <c r="L10" s="47">
        <v>20.744270884956144</v>
      </c>
      <c r="M10" s="48">
        <v>24.607054295952828</v>
      </c>
      <c r="N10" s="49">
        <v>23.26</v>
      </c>
      <c r="O10" s="50">
        <v>22.11</v>
      </c>
      <c r="P10" s="50">
        <v>23.97</v>
      </c>
      <c r="Q10" s="50">
        <v>24.68</v>
      </c>
      <c r="R10" s="49">
        <v>21.89</v>
      </c>
      <c r="S10" s="49">
        <v>22.81</v>
      </c>
      <c r="T10" s="49">
        <v>20.25</v>
      </c>
      <c r="U10" s="49">
        <v>18.89</v>
      </c>
      <c r="V10" s="49">
        <v>18.649999999999999</v>
      </c>
      <c r="W10" s="49">
        <v>18.57</v>
      </c>
      <c r="X10" s="49">
        <v>20.37</v>
      </c>
      <c r="Y10" s="49">
        <v>20.731347462594645</v>
      </c>
      <c r="Z10" s="49">
        <v>18.21</v>
      </c>
      <c r="AA10" s="49">
        <v>17.05</v>
      </c>
      <c r="AB10" s="51">
        <v>14.10869212854352</v>
      </c>
      <c r="AC10" s="51">
        <v>14.8</v>
      </c>
      <c r="AD10" s="51">
        <v>4.03</v>
      </c>
      <c r="AF10" s="69" t="s">
        <v>14</v>
      </c>
      <c r="AG10" s="67">
        <f>SUM(AG5:AG9)</f>
        <v>3</v>
      </c>
      <c r="AH10" s="67">
        <f t="shared" ref="AH10:AJ10" si="8">SUM(AH5:AH9)</f>
        <v>60.980000000000011</v>
      </c>
      <c r="AI10" s="67">
        <f t="shared" si="8"/>
        <v>32.93</v>
      </c>
      <c r="AJ10" s="67">
        <f t="shared" si="8"/>
        <v>2.2000000000000002</v>
      </c>
      <c r="AK10" s="67">
        <f t="shared" si="5"/>
        <v>99.110000000000014</v>
      </c>
      <c r="AL10" s="67">
        <f>SUM(AL5:AL8)</f>
        <v>98.26</v>
      </c>
    </row>
    <row r="11" spans="2:38" x14ac:dyDescent="0.25">
      <c r="B11" s="46"/>
      <c r="C11" s="46" t="s">
        <v>1</v>
      </c>
      <c r="D11" s="47">
        <v>7.2076318046985621</v>
      </c>
      <c r="E11" s="47">
        <v>8.7177586314149202</v>
      </c>
      <c r="F11" s="47">
        <v>7.7596701698588149</v>
      </c>
      <c r="G11" s="47">
        <v>9.4672694446396708</v>
      </c>
      <c r="H11" s="47">
        <v>9.679710502124939</v>
      </c>
      <c r="I11" s="47">
        <v>9.68</v>
      </c>
      <c r="J11" s="47">
        <v>15.708978706723869</v>
      </c>
      <c r="K11" s="47">
        <v>17.208219015277677</v>
      </c>
      <c r="L11" s="47">
        <v>17.651155290786523</v>
      </c>
      <c r="M11" s="48">
        <v>18.141811917403452</v>
      </c>
      <c r="N11" s="49">
        <v>16.82</v>
      </c>
      <c r="O11" s="50">
        <v>16.71</v>
      </c>
      <c r="P11" s="50">
        <v>15.38</v>
      </c>
      <c r="Q11" s="50">
        <v>15.5</v>
      </c>
      <c r="R11" s="49">
        <v>16.91</v>
      </c>
      <c r="S11" s="49">
        <v>18.32</v>
      </c>
      <c r="T11" s="49">
        <v>20.45</v>
      </c>
      <c r="U11" s="49">
        <v>22.02</v>
      </c>
      <c r="V11" s="49">
        <v>21.79</v>
      </c>
      <c r="W11" s="49">
        <v>22.39</v>
      </c>
      <c r="X11" s="49">
        <v>21.79</v>
      </c>
      <c r="Y11" s="49">
        <v>21.855538264863526</v>
      </c>
      <c r="Z11" s="49">
        <v>23.76</v>
      </c>
      <c r="AA11" s="49">
        <v>22.87</v>
      </c>
      <c r="AB11" s="51">
        <v>21.477252369455986</v>
      </c>
      <c r="AC11" s="51">
        <v>24.05</v>
      </c>
      <c r="AD11" s="51">
        <v>22.14</v>
      </c>
      <c r="AF11" s="12" t="s">
        <v>24</v>
      </c>
      <c r="AG11" s="1"/>
      <c r="AH11" s="1"/>
      <c r="AI11" s="1"/>
      <c r="AJ11" s="1"/>
      <c r="AK11" s="1">
        <f t="shared" si="5"/>
        <v>0</v>
      </c>
      <c r="AL11" s="1">
        <f t="shared" ref="AL11:AL12" si="9">SUM(AL6:AL9)</f>
        <v>63.06</v>
      </c>
    </row>
    <row r="12" spans="2:38" x14ac:dyDescent="0.25">
      <c r="B12" s="46"/>
      <c r="C12" s="46" t="s">
        <v>2</v>
      </c>
      <c r="D12" s="47">
        <v>2.2105774497948385</v>
      </c>
      <c r="E12" s="47">
        <v>2.9488986100179271</v>
      </c>
      <c r="F12" s="47">
        <v>2.6127173702576103</v>
      </c>
      <c r="G12" s="47">
        <v>2.8465946194013769</v>
      </c>
      <c r="H12" s="47">
        <v>3.0096354964628769</v>
      </c>
      <c r="I12" s="47">
        <v>3.01</v>
      </c>
      <c r="J12" s="47">
        <v>5.0985546752784385</v>
      </c>
      <c r="K12" s="47">
        <v>6.1584277951942212</v>
      </c>
      <c r="L12" s="47">
        <v>7.4310590449083325</v>
      </c>
      <c r="M12" s="48">
        <v>7.6633198887859928</v>
      </c>
      <c r="N12" s="49">
        <v>7.99</v>
      </c>
      <c r="O12" s="50">
        <v>8.06</v>
      </c>
      <c r="P12" s="50">
        <v>7.21</v>
      </c>
      <c r="Q12" s="50">
        <v>7.42</v>
      </c>
      <c r="R12" s="49">
        <v>7.34</v>
      </c>
      <c r="S12" s="49">
        <v>8.42</v>
      </c>
      <c r="T12" s="49">
        <v>9.48</v>
      </c>
      <c r="U12" s="49">
        <v>10.76</v>
      </c>
      <c r="V12" s="49">
        <v>10.61</v>
      </c>
      <c r="W12" s="49">
        <v>13.54</v>
      </c>
      <c r="X12" s="49">
        <v>12.75</v>
      </c>
      <c r="Y12" s="49">
        <v>13.429409825343303</v>
      </c>
      <c r="Z12" s="49">
        <v>18.88</v>
      </c>
      <c r="AA12" s="49">
        <v>23.24</v>
      </c>
      <c r="AB12" s="51">
        <v>23.377082604652749</v>
      </c>
      <c r="AC12" s="51">
        <v>23.29</v>
      </c>
      <c r="AD12" s="51">
        <v>22.87</v>
      </c>
      <c r="AG12" s="1"/>
      <c r="AH12" s="1"/>
      <c r="AI12" s="1"/>
      <c r="AJ12" s="1"/>
      <c r="AK12" s="1">
        <f>SUM(AK10:AK11)</f>
        <v>99.110000000000014</v>
      </c>
      <c r="AL12" s="1">
        <f t="shared" si="9"/>
        <v>127.21000000000001</v>
      </c>
    </row>
    <row r="13" spans="2:38" x14ac:dyDescent="0.25">
      <c r="B13" s="46"/>
      <c r="C13" s="46" t="s">
        <v>18</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1">
        <v>0</v>
      </c>
      <c r="Y13" s="51">
        <v>0</v>
      </c>
      <c r="Z13" s="51">
        <v>0</v>
      </c>
      <c r="AA13" s="51">
        <v>0</v>
      </c>
      <c r="AB13" s="51">
        <v>0</v>
      </c>
      <c r="AC13" s="51">
        <v>0</v>
      </c>
      <c r="AD13" s="51">
        <v>8.92</v>
      </c>
    </row>
    <row r="14" spans="2:38" x14ac:dyDescent="0.25">
      <c r="B14" s="46"/>
      <c r="C14" s="46" t="s">
        <v>19</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1">
        <v>0</v>
      </c>
      <c r="Y14" s="51">
        <v>0</v>
      </c>
      <c r="Z14" s="51">
        <v>0</v>
      </c>
      <c r="AA14" s="51">
        <v>0</v>
      </c>
      <c r="AB14" s="51">
        <v>0</v>
      </c>
      <c r="AC14" s="51">
        <v>0</v>
      </c>
      <c r="AD14" s="51">
        <v>3.02</v>
      </c>
    </row>
    <row r="15" spans="2:38" x14ac:dyDescent="0.25">
      <c r="B15" s="55" t="s">
        <v>4</v>
      </c>
      <c r="C15" s="56" t="s">
        <v>0</v>
      </c>
      <c r="D15" s="57">
        <v>26.901801494527298</v>
      </c>
      <c r="E15" s="57">
        <v>27.627108274858326</v>
      </c>
      <c r="F15" s="57">
        <v>29.05490028055749</v>
      </c>
      <c r="G15" s="57">
        <v>33.856319091904716</v>
      </c>
      <c r="H15" s="57">
        <v>39.361236194561755</v>
      </c>
      <c r="I15" s="57">
        <v>39.36</v>
      </c>
      <c r="J15" s="57">
        <v>38.760847127871138</v>
      </c>
      <c r="K15" s="57">
        <v>36.544311924876915</v>
      </c>
      <c r="L15" s="57">
        <v>36.972078931679633</v>
      </c>
      <c r="M15" s="58">
        <v>35.392058933474544</v>
      </c>
      <c r="N15" s="59">
        <v>35.700000000000003</v>
      </c>
      <c r="O15" s="60">
        <v>35.51</v>
      </c>
      <c r="P15" s="60">
        <v>37.4</v>
      </c>
      <c r="Q15" s="60">
        <v>37.1</v>
      </c>
      <c r="R15" s="59">
        <v>35.43</v>
      </c>
      <c r="S15" s="59">
        <v>34.06</v>
      </c>
      <c r="T15" s="59">
        <v>31.4</v>
      </c>
      <c r="U15" s="59">
        <v>29.59</v>
      </c>
      <c r="V15" s="59">
        <v>29.8</v>
      </c>
      <c r="W15" s="59">
        <v>27.18</v>
      </c>
      <c r="X15" s="59">
        <v>27.61</v>
      </c>
      <c r="Y15" s="59">
        <v>26.604739661194138</v>
      </c>
      <c r="Z15" s="59">
        <v>20.61</v>
      </c>
      <c r="AA15" s="59">
        <v>18.16</v>
      </c>
      <c r="AB15" s="61">
        <v>19.492625041588109</v>
      </c>
      <c r="AC15" s="62">
        <v>18.739999999999998</v>
      </c>
      <c r="AD15" s="61">
        <v>7.2</v>
      </c>
      <c r="AK15" s="4"/>
    </row>
    <row r="16" spans="2:38" x14ac:dyDescent="0.25">
      <c r="B16" s="56"/>
      <c r="C16" s="56" t="s">
        <v>1</v>
      </c>
      <c r="D16" s="57">
        <v>12.186753899103904</v>
      </c>
      <c r="E16" s="57">
        <v>12.992941870812945</v>
      </c>
      <c r="F16" s="57">
        <v>13.227966349580401</v>
      </c>
      <c r="G16" s="57">
        <v>12.553938869823881</v>
      </c>
      <c r="H16" s="57">
        <v>11.81135176722932</v>
      </c>
      <c r="I16" s="57">
        <v>11.81</v>
      </c>
      <c r="J16" s="57">
        <v>11.372429145284084</v>
      </c>
      <c r="K16" s="57">
        <v>10.604403727167186</v>
      </c>
      <c r="L16" s="57">
        <v>10.405642499670847</v>
      </c>
      <c r="M16" s="58">
        <v>8.4710020615613431</v>
      </c>
      <c r="N16" s="59">
        <v>8.9600000000000009</v>
      </c>
      <c r="O16" s="60">
        <v>8.86</v>
      </c>
      <c r="P16" s="60">
        <v>8.27</v>
      </c>
      <c r="Q16" s="60">
        <v>8.09</v>
      </c>
      <c r="R16" s="59">
        <v>9.42</v>
      </c>
      <c r="S16" s="59">
        <v>8.9700000000000006</v>
      </c>
      <c r="T16" s="59">
        <v>10.71</v>
      </c>
      <c r="U16" s="59">
        <v>10.83</v>
      </c>
      <c r="V16" s="59">
        <v>10.92</v>
      </c>
      <c r="W16" s="59">
        <v>10</v>
      </c>
      <c r="X16" s="59">
        <v>9.25</v>
      </c>
      <c r="Y16" s="59">
        <v>9.1469683677956493</v>
      </c>
      <c r="Z16" s="59">
        <v>9.3699999999999992</v>
      </c>
      <c r="AA16" s="59">
        <v>8.9700000000000006</v>
      </c>
      <c r="AB16" s="61">
        <v>10.750548109980294</v>
      </c>
      <c r="AC16" s="62">
        <v>9.33</v>
      </c>
      <c r="AD16" s="61">
        <v>17.260000000000002</v>
      </c>
    </row>
    <row r="17" spans="2:41" x14ac:dyDescent="0.25">
      <c r="B17" s="56"/>
      <c r="C17" s="56" t="s">
        <v>2</v>
      </c>
      <c r="D17" s="57">
        <v>2.3100058912901922</v>
      </c>
      <c r="E17" s="57">
        <v>2.7317926332029736</v>
      </c>
      <c r="F17" s="57">
        <v>2.559984097622471</v>
      </c>
      <c r="G17" s="57">
        <v>1.92078462292477</v>
      </c>
      <c r="H17" s="57">
        <v>1.8144825541892593</v>
      </c>
      <c r="I17" s="57">
        <v>1.81</v>
      </c>
      <c r="J17" s="57">
        <v>1.8843164825996426</v>
      </c>
      <c r="K17" s="57">
        <v>1.877787295223933</v>
      </c>
      <c r="L17" s="57">
        <v>2.0109042171553173</v>
      </c>
      <c r="M17" s="58">
        <v>1.7294909972960706</v>
      </c>
      <c r="N17" s="59">
        <v>2.25</v>
      </c>
      <c r="O17" s="60">
        <v>2.1800000000000002</v>
      </c>
      <c r="P17" s="60">
        <v>1.83</v>
      </c>
      <c r="Q17" s="60">
        <v>1.72</v>
      </c>
      <c r="R17" s="59">
        <v>2.0699999999999998</v>
      </c>
      <c r="S17" s="59">
        <v>1.75</v>
      </c>
      <c r="T17" s="59">
        <v>2.38</v>
      </c>
      <c r="U17" s="59">
        <v>2.5499999999999998</v>
      </c>
      <c r="V17" s="59">
        <v>2.69</v>
      </c>
      <c r="W17" s="59">
        <v>3.23</v>
      </c>
      <c r="X17" s="59">
        <v>2.56</v>
      </c>
      <c r="Y17" s="59">
        <v>2.6049633012826914</v>
      </c>
      <c r="Z17" s="59">
        <v>3.45</v>
      </c>
      <c r="AA17" s="59">
        <v>3.94</v>
      </c>
      <c r="AB17" s="61">
        <v>5.0517398759607923</v>
      </c>
      <c r="AC17" s="62">
        <v>3.93</v>
      </c>
      <c r="AD17" s="61">
        <v>6.62</v>
      </c>
    </row>
    <row r="18" spans="2:41" x14ac:dyDescent="0.25">
      <c r="B18" s="56"/>
      <c r="C18" s="56" t="s">
        <v>18</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61">
        <v>1.52</v>
      </c>
    </row>
    <row r="19" spans="2:41" x14ac:dyDescent="0.25">
      <c r="B19" s="56"/>
      <c r="C19" s="56" t="s">
        <v>19</v>
      </c>
      <c r="D19" s="57"/>
      <c r="E19" s="57"/>
      <c r="F19" s="57"/>
      <c r="G19" s="57"/>
      <c r="H19" s="57"/>
      <c r="I19" s="57">
        <f t="shared" ref="I19" si="10">(H19+J19)/2</f>
        <v>0</v>
      </c>
      <c r="J19" s="57"/>
      <c r="K19" s="57"/>
      <c r="L19" s="57"/>
      <c r="M19" s="58"/>
      <c r="N19" s="59"/>
      <c r="O19" s="60"/>
      <c r="P19" s="60"/>
      <c r="Q19" s="60"/>
      <c r="R19" s="59"/>
      <c r="S19" s="59"/>
      <c r="T19" s="59"/>
      <c r="U19" s="59"/>
      <c r="V19" s="59"/>
      <c r="W19" s="59"/>
      <c r="X19" s="59"/>
      <c r="Y19" s="59"/>
      <c r="Z19" s="59"/>
      <c r="AA19" s="59"/>
      <c r="AB19" s="61"/>
      <c r="AC19" s="62"/>
      <c r="AD19" s="61">
        <v>0.33</v>
      </c>
    </row>
    <row r="20" spans="2:41" x14ac:dyDescent="0.25">
      <c r="B20" s="70" t="s">
        <v>5</v>
      </c>
      <c r="C20" s="71" t="s">
        <v>0</v>
      </c>
      <c r="D20" s="74">
        <v>28.374365652744615</v>
      </c>
      <c r="E20" s="74">
        <v>23.658793511806135</v>
      </c>
      <c r="F20" s="74">
        <v>25.417128426117802</v>
      </c>
      <c r="G20" s="74">
        <v>19.760278929875163</v>
      </c>
      <c r="H20" s="74">
        <v>16.005024246945819</v>
      </c>
      <c r="I20" s="74">
        <v>16.010000000000002</v>
      </c>
      <c r="J20" s="74">
        <v>5.2601332762731552</v>
      </c>
      <c r="K20" s="74">
        <v>4.0645413291475894</v>
      </c>
      <c r="L20" s="74">
        <v>2.8385951001291465</v>
      </c>
      <c r="M20" s="75">
        <v>2.1173990514438681</v>
      </c>
      <c r="N20" s="76">
        <v>2.82</v>
      </c>
      <c r="O20" s="77">
        <v>3.38</v>
      </c>
      <c r="P20" s="77">
        <v>3.11</v>
      </c>
      <c r="Q20" s="77">
        <v>3.23</v>
      </c>
      <c r="R20" s="76">
        <v>3.47</v>
      </c>
      <c r="S20" s="76">
        <v>2.71</v>
      </c>
      <c r="T20" s="76">
        <v>2.54</v>
      </c>
      <c r="U20" s="76">
        <v>2.5499999999999998</v>
      </c>
      <c r="V20" s="76">
        <v>2.83</v>
      </c>
      <c r="W20" s="76">
        <v>1.99</v>
      </c>
      <c r="X20" s="76">
        <v>1.86</v>
      </c>
      <c r="Y20" s="76">
        <v>1.8026988566400473</v>
      </c>
      <c r="Z20" s="76">
        <v>1.45</v>
      </c>
      <c r="AA20" s="76">
        <v>1.21</v>
      </c>
      <c r="AB20" s="72">
        <v>1.5468644696769351</v>
      </c>
      <c r="AC20" s="72">
        <v>1.52</v>
      </c>
      <c r="AD20" s="72">
        <v>1.23</v>
      </c>
    </row>
    <row r="21" spans="2:41" x14ac:dyDescent="0.25">
      <c r="B21" s="71"/>
      <c r="C21" s="71" t="s">
        <v>1</v>
      </c>
      <c r="D21" s="74">
        <v>6.6171591578555704</v>
      </c>
      <c r="E21" s="74">
        <v>5.5509828890877895</v>
      </c>
      <c r="F21" s="74">
        <v>5.0361820286654773</v>
      </c>
      <c r="G21" s="74">
        <v>2.7656077713862297</v>
      </c>
      <c r="H21" s="74">
        <v>1.5659347064387632</v>
      </c>
      <c r="I21" s="74">
        <v>1.57</v>
      </c>
      <c r="J21" s="74">
        <v>0.36052202870510558</v>
      </c>
      <c r="K21" s="74">
        <v>0.23660757637025859</v>
      </c>
      <c r="L21" s="74">
        <v>0.11490775573725141</v>
      </c>
      <c r="M21" s="75">
        <v>8.8028200746112895E-2</v>
      </c>
      <c r="N21" s="76">
        <v>0.13</v>
      </c>
      <c r="O21" s="77">
        <v>0.1</v>
      </c>
      <c r="P21" s="77">
        <v>0.11</v>
      </c>
      <c r="Q21" s="77">
        <v>0.1</v>
      </c>
      <c r="R21" s="76">
        <v>0.12</v>
      </c>
      <c r="S21" s="76">
        <v>0.09</v>
      </c>
      <c r="T21" s="76">
        <v>0.1</v>
      </c>
      <c r="U21" s="76">
        <v>0.09</v>
      </c>
      <c r="V21" s="76">
        <v>0.13</v>
      </c>
      <c r="W21" s="76">
        <v>0.13</v>
      </c>
      <c r="X21" s="76">
        <v>0.14000000000000001</v>
      </c>
      <c r="Y21" s="76">
        <v>0.12517632734164263</v>
      </c>
      <c r="Z21" s="76">
        <v>0.2</v>
      </c>
      <c r="AA21" s="76">
        <v>0.19</v>
      </c>
      <c r="AB21" s="72">
        <v>0.29128739730935582</v>
      </c>
      <c r="AC21" s="72">
        <v>0.15</v>
      </c>
      <c r="AD21" s="72">
        <v>0.73</v>
      </c>
    </row>
    <row r="22" spans="2:41" x14ac:dyDescent="0.25">
      <c r="B22" s="71"/>
      <c r="C22" s="71" t="s">
        <v>2</v>
      </c>
      <c r="D22" s="74">
        <v>0.89201368433020167</v>
      </c>
      <c r="E22" s="74">
        <v>0.90806129966434168</v>
      </c>
      <c r="F22" s="74">
        <v>0.64696103917505388</v>
      </c>
      <c r="G22" s="74">
        <v>0.3085878174370269</v>
      </c>
      <c r="H22" s="74">
        <v>0.16911245520310147</v>
      </c>
      <c r="I22" s="74">
        <v>0.17</v>
      </c>
      <c r="J22" s="74">
        <v>3.002851810162226E-2</v>
      </c>
      <c r="K22" s="74">
        <v>1.9530089381863614E-2</v>
      </c>
      <c r="L22" s="74">
        <v>1.2722326351340357E-2</v>
      </c>
      <c r="M22" s="75">
        <v>1.2868987578362943E-2</v>
      </c>
      <c r="N22" s="76">
        <v>0.02</v>
      </c>
      <c r="O22" s="77">
        <v>0.01</v>
      </c>
      <c r="P22" s="77">
        <v>0.01</v>
      </c>
      <c r="Q22" s="77">
        <v>0.02</v>
      </c>
      <c r="R22" s="76">
        <v>0.02</v>
      </c>
      <c r="S22" s="76">
        <v>0.01</v>
      </c>
      <c r="T22" s="76">
        <v>0.01</v>
      </c>
      <c r="U22" s="76">
        <v>0.01</v>
      </c>
      <c r="V22" s="76">
        <v>0.02</v>
      </c>
      <c r="W22" s="76">
        <v>0.02</v>
      </c>
      <c r="X22" s="76">
        <v>0.03</v>
      </c>
      <c r="Y22" s="76">
        <v>1.832606281180376E-2</v>
      </c>
      <c r="Z22" s="76">
        <v>0.04</v>
      </c>
      <c r="AA22" s="76">
        <v>0.04</v>
      </c>
      <c r="AB22" s="72">
        <v>6.1934295049521838E-2</v>
      </c>
      <c r="AC22" s="78">
        <v>0.02</v>
      </c>
      <c r="AD22" s="72">
        <v>0.14000000000000001</v>
      </c>
    </row>
    <row r="23" spans="2:41" x14ac:dyDescent="0.25">
      <c r="B23" s="71"/>
      <c r="C23" s="71" t="s">
        <v>18</v>
      </c>
      <c r="D23" s="78"/>
      <c r="E23" s="78"/>
      <c r="F23" s="78"/>
      <c r="G23" s="78"/>
      <c r="H23" s="78"/>
      <c r="I23" s="74"/>
      <c r="J23" s="78"/>
      <c r="K23" s="78"/>
      <c r="L23" s="78"/>
      <c r="M23" s="78"/>
      <c r="N23" s="78"/>
      <c r="O23" s="78"/>
      <c r="P23" s="78"/>
      <c r="Q23" s="78"/>
      <c r="R23" s="78"/>
      <c r="S23" s="78"/>
      <c r="T23" s="78"/>
      <c r="U23" s="78"/>
      <c r="V23" s="78"/>
      <c r="W23" s="78"/>
      <c r="X23" s="78"/>
      <c r="Y23" s="78"/>
      <c r="Z23" s="78"/>
      <c r="AA23" s="78"/>
      <c r="AB23" s="78"/>
      <c r="AC23" s="78"/>
      <c r="AD23" s="72">
        <v>0.1</v>
      </c>
    </row>
    <row r="24" spans="2:41" x14ac:dyDescent="0.25">
      <c r="B24" s="71"/>
      <c r="C24" s="71" t="s">
        <v>19</v>
      </c>
      <c r="D24" s="74"/>
      <c r="E24" s="74"/>
      <c r="F24" s="74"/>
      <c r="G24" s="74"/>
      <c r="H24" s="74"/>
      <c r="I24" s="74"/>
      <c r="J24" s="74"/>
      <c r="K24" s="74"/>
      <c r="L24" s="74"/>
      <c r="M24" s="75"/>
      <c r="N24" s="76"/>
      <c r="O24" s="77"/>
      <c r="P24" s="77"/>
      <c r="Q24" s="77"/>
      <c r="R24" s="76"/>
      <c r="S24" s="76"/>
      <c r="T24" s="76"/>
      <c r="U24" s="76"/>
      <c r="V24" s="76"/>
      <c r="W24" s="76"/>
      <c r="X24" s="76"/>
      <c r="Y24" s="76"/>
      <c r="Z24" s="76"/>
      <c r="AA24" s="76"/>
      <c r="AB24" s="72"/>
      <c r="AC24" s="78"/>
      <c r="AD24" s="72">
        <v>0</v>
      </c>
    </row>
    <row r="25" spans="2:41" x14ac:dyDescent="0.25">
      <c r="B25" s="18" t="s">
        <v>13</v>
      </c>
      <c r="C25" s="18"/>
      <c r="D25" s="19">
        <f>SUM(D5:D24)</f>
        <v>96.485690366190184</v>
      </c>
      <c r="E25" s="19">
        <f t="shared" ref="E25:AD25" si="11">SUM(E5:E24)</f>
        <v>96.666757491647104</v>
      </c>
      <c r="F25" s="19">
        <f t="shared" si="11"/>
        <v>96.434478908750833</v>
      </c>
      <c r="G25" s="19">
        <f t="shared" si="11"/>
        <v>96.696527851795921</v>
      </c>
      <c r="H25" s="19">
        <f t="shared" si="11"/>
        <v>97.643375054955314</v>
      </c>
      <c r="I25" s="19">
        <f t="shared" si="11"/>
        <v>97.65</v>
      </c>
      <c r="J25" s="19">
        <f t="shared" si="11"/>
        <v>98.538923792296146</v>
      </c>
      <c r="K25" s="19">
        <f t="shared" si="11"/>
        <v>98.60350802436659</v>
      </c>
      <c r="L25" s="19">
        <f t="shared" si="11"/>
        <v>98.838089165755633</v>
      </c>
      <c r="M25" s="19">
        <f t="shared" si="11"/>
        <v>98.879172462817792</v>
      </c>
      <c r="N25" s="19">
        <f t="shared" si="11"/>
        <v>98.660000000000011</v>
      </c>
      <c r="O25" s="19">
        <f t="shared" si="11"/>
        <v>97.89</v>
      </c>
      <c r="P25" s="19">
        <f t="shared" si="11"/>
        <v>98.36999999999999</v>
      </c>
      <c r="Q25" s="19">
        <f t="shared" si="11"/>
        <v>98.61</v>
      </c>
      <c r="R25" s="19">
        <f t="shared" si="11"/>
        <v>97.63</v>
      </c>
      <c r="S25" s="19">
        <f t="shared" si="11"/>
        <v>98.39</v>
      </c>
      <c r="T25" s="19">
        <f t="shared" si="11"/>
        <v>98.490000000000009</v>
      </c>
      <c r="U25" s="19">
        <f t="shared" si="11"/>
        <v>98.48</v>
      </c>
      <c r="V25" s="19">
        <f t="shared" si="11"/>
        <v>98.47999999999999</v>
      </c>
      <c r="W25" s="19">
        <f t="shared" si="11"/>
        <v>98.159999999999982</v>
      </c>
      <c r="X25" s="19">
        <f t="shared" si="11"/>
        <v>97.93</v>
      </c>
      <c r="Y25" s="19">
        <f t="shared" si="11"/>
        <v>98.087344766489153</v>
      </c>
      <c r="Z25" s="19">
        <f t="shared" si="11"/>
        <v>98.140000000000015</v>
      </c>
      <c r="AA25" s="19">
        <f t="shared" si="11"/>
        <v>98.169999999999987</v>
      </c>
      <c r="AB25" s="19">
        <f t="shared" si="11"/>
        <v>97.989268134549278</v>
      </c>
      <c r="AC25" s="19">
        <f t="shared" si="11"/>
        <v>98.259999999999991</v>
      </c>
      <c r="AD25" s="19">
        <f t="shared" si="11"/>
        <v>99.110000000000014</v>
      </c>
      <c r="AE25" s="25"/>
    </row>
    <row r="26" spans="2:41" x14ac:dyDescent="0.25">
      <c r="B26" t="s">
        <v>7</v>
      </c>
      <c r="D26" s="3">
        <v>1.5724577015699772</v>
      </c>
      <c r="E26" s="3">
        <v>1.5085857882211653</v>
      </c>
      <c r="F26" s="3">
        <v>1.5497608463690258</v>
      </c>
      <c r="G26" s="3">
        <v>1.3649541982139142</v>
      </c>
      <c r="H26" s="3">
        <v>0.9350728074499407</v>
      </c>
      <c r="I26" s="3">
        <v>0.9350728074499407</v>
      </c>
      <c r="J26" s="3">
        <v>0.38997515005268479</v>
      </c>
      <c r="K26" s="3">
        <v>0.32567058138068672</v>
      </c>
      <c r="L26" s="3">
        <v>0.22463782051756198</v>
      </c>
      <c r="M26" s="3">
        <v>0.13712501049885892</v>
      </c>
      <c r="N26">
        <v>0.15</v>
      </c>
      <c r="O26" s="26">
        <v>0.18</v>
      </c>
      <c r="P26" s="26">
        <v>0.18</v>
      </c>
      <c r="Q26" s="26">
        <v>0.17</v>
      </c>
      <c r="R26">
        <v>0.18</v>
      </c>
      <c r="S26">
        <v>0.14000000000000001</v>
      </c>
      <c r="T26">
        <v>0.09</v>
      </c>
      <c r="U26">
        <v>7.0000000000000007E-2</v>
      </c>
      <c r="V26">
        <v>0.09</v>
      </c>
      <c r="W26">
        <v>7.0000000000000007E-2</v>
      </c>
      <c r="X26">
        <v>0.1</v>
      </c>
      <c r="Y26" s="1">
        <v>9.0121630921969578E-2</v>
      </c>
      <c r="Z26">
        <v>0.1</v>
      </c>
      <c r="AA26">
        <v>0.06</v>
      </c>
      <c r="AB26" s="1">
        <v>9.4095767823171625E-2</v>
      </c>
      <c r="AC26" s="21">
        <v>0.12</v>
      </c>
      <c r="AD26" s="4">
        <v>0.06</v>
      </c>
      <c r="AE26" s="4"/>
      <c r="AJ26" s="22"/>
      <c r="AK26" s="22"/>
      <c r="AL26" s="22"/>
      <c r="AM26" s="22"/>
      <c r="AN26" s="22"/>
      <c r="AO26" s="22"/>
    </row>
    <row r="27" spans="2:41" x14ac:dyDescent="0.25">
      <c r="B27" t="s">
        <v>8</v>
      </c>
      <c r="D27" s="3">
        <v>0.2081072421526981</v>
      </c>
      <c r="E27" s="3">
        <v>0.14662236464036135</v>
      </c>
      <c r="F27" s="3">
        <v>0.12158521161285538</v>
      </c>
      <c r="G27" s="3">
        <v>0.17170142662521753</v>
      </c>
      <c r="H27" s="3">
        <v>9.1259109257803658E-2</v>
      </c>
      <c r="I27" s="3">
        <v>9.1259109257803658E-2</v>
      </c>
      <c r="J27" s="3">
        <v>3.8012148063969735E-2</v>
      </c>
      <c r="K27" s="3">
        <v>3.5400551625381728E-2</v>
      </c>
      <c r="L27" s="3">
        <v>2.5000850620657211E-2</v>
      </c>
      <c r="M27" s="3">
        <v>2.7071735774091232E-2</v>
      </c>
      <c r="N27">
        <v>0.03</v>
      </c>
      <c r="O27" s="26">
        <v>0.05</v>
      </c>
      <c r="P27" s="26">
        <v>0.03</v>
      </c>
      <c r="Q27" s="26">
        <v>0.03</v>
      </c>
      <c r="R27">
        <v>0.04</v>
      </c>
      <c r="S27">
        <v>0.03</v>
      </c>
      <c r="T27">
        <v>0.02</v>
      </c>
      <c r="U27">
        <v>0.01</v>
      </c>
      <c r="V27">
        <v>0.01</v>
      </c>
      <c r="W27">
        <v>0.02</v>
      </c>
      <c r="X27">
        <v>0.03</v>
      </c>
      <c r="Y27" s="1">
        <v>1.3977505534426594E-2</v>
      </c>
      <c r="Z27">
        <v>0.01</v>
      </c>
      <c r="AA27">
        <v>0.02</v>
      </c>
      <c r="AB27" s="1">
        <v>2.2564216309364362E-2</v>
      </c>
      <c r="AC27" s="21">
        <v>0.03</v>
      </c>
      <c r="AD27" s="4">
        <v>0.09</v>
      </c>
      <c r="AE27" s="4"/>
      <c r="AJ27" s="22"/>
      <c r="AK27" s="30"/>
      <c r="AL27" s="30"/>
      <c r="AM27" s="30"/>
      <c r="AN27" s="22"/>
      <c r="AO27" s="22"/>
    </row>
    <row r="28" spans="2:41" x14ac:dyDescent="0.25">
      <c r="B28" t="s">
        <v>9</v>
      </c>
      <c r="D28" s="3">
        <v>0.73739315576777986</v>
      </c>
      <c r="E28" s="3">
        <v>0.63460956140274216</v>
      </c>
      <c r="F28" s="3">
        <v>0.62826750600458947</v>
      </c>
      <c r="G28" s="3">
        <v>0.56607014112656429</v>
      </c>
      <c r="H28" s="3">
        <v>0.39588634577210535</v>
      </c>
      <c r="I28" s="3">
        <v>0.39588634577210535</v>
      </c>
      <c r="J28" s="3">
        <v>0.16355652733674017</v>
      </c>
      <c r="K28" s="3">
        <v>0.13055085722236476</v>
      </c>
      <c r="L28" s="3">
        <v>0.10477427486438148</v>
      </c>
      <c r="M28" s="3">
        <v>4.4194338294322039E-2</v>
      </c>
      <c r="N28">
        <v>0.06</v>
      </c>
      <c r="O28" s="26">
        <v>0.12</v>
      </c>
      <c r="P28" s="26">
        <v>0.09</v>
      </c>
      <c r="Q28" s="26">
        <v>0.09</v>
      </c>
      <c r="R28">
        <v>0.09</v>
      </c>
      <c r="S28">
        <v>0.03</v>
      </c>
      <c r="T28">
        <v>0.03</v>
      </c>
      <c r="U28">
        <v>0.02</v>
      </c>
      <c r="V28">
        <v>0.13</v>
      </c>
      <c r="W28">
        <v>0.54</v>
      </c>
      <c r="X28">
        <v>0.44</v>
      </c>
      <c r="Y28" s="1">
        <v>0.35667044281181265</v>
      </c>
      <c r="Z28">
        <v>0.28000000000000003</v>
      </c>
      <c r="AA28">
        <v>0.18</v>
      </c>
      <c r="AB28" s="1">
        <v>0.24978459491046828</v>
      </c>
      <c r="AC28" s="1">
        <v>0.21</v>
      </c>
      <c r="AD28" s="4">
        <v>0.24</v>
      </c>
      <c r="AE28" s="4"/>
      <c r="AJ28" s="22"/>
      <c r="AK28" s="30"/>
      <c r="AL28" s="30"/>
      <c r="AM28" s="30"/>
      <c r="AN28" s="22"/>
      <c r="AO28" s="22"/>
    </row>
    <row r="29" spans="2:41" ht="15.75" thickBot="1" x14ac:dyDescent="0.3">
      <c r="B29" t="s">
        <v>10</v>
      </c>
      <c r="D29" s="3">
        <v>0.9963515343193492</v>
      </c>
      <c r="E29" s="3">
        <v>1.0434247940886305</v>
      </c>
      <c r="F29" s="3">
        <v>1.2659075272626898</v>
      </c>
      <c r="G29" s="3">
        <v>1.2007463822383739</v>
      </c>
      <c r="H29" s="3">
        <v>0.93440668256484727</v>
      </c>
      <c r="I29" s="3">
        <v>0.93440668256484727</v>
      </c>
      <c r="J29" s="3">
        <v>0.8695323822504486</v>
      </c>
      <c r="K29" s="3">
        <v>0.90486998540497221</v>
      </c>
      <c r="L29" s="3">
        <v>0.80749788824175972</v>
      </c>
      <c r="M29" s="3">
        <v>0.9124364526149098</v>
      </c>
      <c r="N29">
        <v>1.1000000000000001</v>
      </c>
      <c r="O29" s="26">
        <v>1.76</v>
      </c>
      <c r="P29" s="26">
        <v>1.33</v>
      </c>
      <c r="Q29" s="26">
        <v>1.1100000000000001</v>
      </c>
      <c r="R29">
        <v>2.0699999999999998</v>
      </c>
      <c r="S29">
        <v>1.42</v>
      </c>
      <c r="T29">
        <v>1.37</v>
      </c>
      <c r="U29">
        <v>1.4</v>
      </c>
      <c r="V29">
        <v>1.29</v>
      </c>
      <c r="W29">
        <v>1.21</v>
      </c>
      <c r="X29">
        <v>1.49</v>
      </c>
      <c r="Y29" s="1">
        <v>1.451885654242661</v>
      </c>
      <c r="Z29">
        <v>1.46</v>
      </c>
      <c r="AA29">
        <v>1.56</v>
      </c>
      <c r="AB29" s="1">
        <v>1.64</v>
      </c>
      <c r="AC29" s="1">
        <v>1.38</v>
      </c>
      <c r="AD29" s="4">
        <v>0.91</v>
      </c>
      <c r="AE29" s="4"/>
      <c r="AF29" s="4"/>
      <c r="AJ29" s="22"/>
      <c r="AK29" s="30"/>
      <c r="AL29" s="30"/>
      <c r="AM29" s="30"/>
      <c r="AN29" s="22"/>
      <c r="AO29" s="22"/>
    </row>
    <row r="30" spans="2:41" ht="15.75" thickBot="1" x14ac:dyDescent="0.3">
      <c r="B30" s="63" t="s">
        <v>14</v>
      </c>
      <c r="C30" s="63"/>
      <c r="D30" s="64">
        <f>D25+SUM(D26:D29)</f>
        <v>99.999999999999986</v>
      </c>
      <c r="E30" s="64">
        <f t="shared" ref="E30:AD30" si="12">E25+SUM(E26:E29)</f>
        <v>100</v>
      </c>
      <c r="F30" s="64">
        <f t="shared" si="12"/>
        <v>100</v>
      </c>
      <c r="G30" s="64">
        <f t="shared" si="12"/>
        <v>99.999999999999986</v>
      </c>
      <c r="H30" s="64">
        <f t="shared" si="12"/>
        <v>100.00000000000001</v>
      </c>
      <c r="I30" s="64">
        <f t="shared" si="12"/>
        <v>100.00662494504471</v>
      </c>
      <c r="J30" s="64">
        <f t="shared" si="12"/>
        <v>99.999999999999986</v>
      </c>
      <c r="K30" s="64">
        <f t="shared" si="12"/>
        <v>100</v>
      </c>
      <c r="L30" s="64">
        <f t="shared" si="12"/>
        <v>100</v>
      </c>
      <c r="M30" s="64">
        <f t="shared" si="12"/>
        <v>99.999999999999972</v>
      </c>
      <c r="N30" s="64">
        <f t="shared" si="12"/>
        <v>100.00000000000001</v>
      </c>
      <c r="O30" s="64">
        <f t="shared" si="12"/>
        <v>100</v>
      </c>
      <c r="P30" s="64">
        <f t="shared" si="12"/>
        <v>99.999999999999986</v>
      </c>
      <c r="Q30" s="64">
        <f t="shared" si="12"/>
        <v>100.01</v>
      </c>
      <c r="R30" s="64">
        <f t="shared" si="12"/>
        <v>100.00999999999999</v>
      </c>
      <c r="S30" s="64">
        <f t="shared" si="12"/>
        <v>100.01</v>
      </c>
      <c r="T30" s="64">
        <f t="shared" si="12"/>
        <v>100.00000000000001</v>
      </c>
      <c r="U30" s="64">
        <f t="shared" si="12"/>
        <v>99.98</v>
      </c>
      <c r="V30" s="64">
        <f t="shared" si="12"/>
        <v>99.999999999999986</v>
      </c>
      <c r="W30" s="64">
        <f t="shared" si="12"/>
        <v>99.999999999999986</v>
      </c>
      <c r="X30" s="64">
        <f t="shared" si="12"/>
        <v>99.990000000000009</v>
      </c>
      <c r="Y30" s="64">
        <f t="shared" si="12"/>
        <v>100.00000000000003</v>
      </c>
      <c r="Z30" s="64">
        <f t="shared" si="12"/>
        <v>99.990000000000009</v>
      </c>
      <c r="AA30" s="64">
        <f t="shared" si="12"/>
        <v>99.989999999999981</v>
      </c>
      <c r="AB30" s="64">
        <f t="shared" si="12"/>
        <v>99.995712713592283</v>
      </c>
      <c r="AC30" s="64">
        <f t="shared" si="12"/>
        <v>99.999999999999986</v>
      </c>
      <c r="AD30" s="64">
        <f t="shared" si="12"/>
        <v>100.41000000000001</v>
      </c>
      <c r="AE30" s="24"/>
      <c r="AJ30" s="22"/>
      <c r="AK30" s="30"/>
      <c r="AL30" s="30"/>
      <c r="AM30" s="30"/>
      <c r="AN30" s="22"/>
      <c r="AO30" s="22"/>
    </row>
    <row r="31" spans="2:41" ht="15.75" thickTop="1" x14ac:dyDescent="0.25">
      <c r="B31" s="23"/>
      <c r="C31" s="23"/>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4"/>
      <c r="AJ31" s="22"/>
      <c r="AK31" s="30"/>
      <c r="AL31" s="30"/>
      <c r="AM31" s="30"/>
      <c r="AN31" s="22"/>
      <c r="AO31" s="22"/>
    </row>
    <row r="32" spans="2:41" x14ac:dyDescent="0.25">
      <c r="B32" s="33" t="s">
        <v>12</v>
      </c>
      <c r="C32" s="33"/>
      <c r="D32" s="4"/>
      <c r="E32" s="4"/>
      <c r="F32" s="4"/>
      <c r="G32" s="4"/>
      <c r="H32" s="4"/>
      <c r="I32" s="4"/>
      <c r="J32" s="4"/>
      <c r="K32" s="4"/>
      <c r="L32" s="4"/>
      <c r="M32" s="4"/>
      <c r="N32" s="2"/>
      <c r="O32" s="2"/>
      <c r="P32" s="2"/>
      <c r="Q32" s="2"/>
      <c r="R32" s="2"/>
      <c r="S32" s="2"/>
      <c r="T32" s="2"/>
      <c r="U32" s="2"/>
      <c r="V32" s="2"/>
      <c r="W32" s="2"/>
      <c r="X32" s="2"/>
      <c r="Y32" s="2"/>
      <c r="Z32" s="2"/>
      <c r="AA32" s="2"/>
      <c r="AB32" s="1"/>
      <c r="AF32" s="12">
        <v>2019</v>
      </c>
      <c r="AG32" t="s">
        <v>6</v>
      </c>
      <c r="AH32" t="s">
        <v>3</v>
      </c>
      <c r="AI32" t="s">
        <v>4</v>
      </c>
      <c r="AJ32" t="s">
        <v>5</v>
      </c>
      <c r="AL32" s="22"/>
      <c r="AM32" s="22"/>
      <c r="AN32" s="22"/>
      <c r="AO32" s="22"/>
    </row>
    <row r="33" spans="2:41" x14ac:dyDescent="0.25">
      <c r="B33" s="37" t="s">
        <v>6</v>
      </c>
      <c r="C33" s="38" t="s">
        <v>0</v>
      </c>
      <c r="D33" s="41">
        <f>(D5/$V$25)*100</f>
        <v>0</v>
      </c>
      <c r="E33" s="41">
        <f>(E5/$E$25)*100</f>
        <v>0</v>
      </c>
      <c r="F33" s="41">
        <f>(F5/$F$25)*100</f>
        <v>0</v>
      </c>
      <c r="G33" s="41">
        <f>(G5/$G$25)*100</f>
        <v>0</v>
      </c>
      <c r="H33" s="41">
        <f>(H5/$H$25)*100</f>
        <v>5.7560778852766774E-2</v>
      </c>
      <c r="I33" s="41">
        <f>(I5/$I$25)*100</f>
        <v>6.1443932411674333E-2</v>
      </c>
      <c r="J33" s="41">
        <f>(J5/$J$25)*100</f>
        <v>0.14481424142957353</v>
      </c>
      <c r="K33" s="41">
        <f>(K5/$K$25)*100</f>
        <v>0.20894402424132852</v>
      </c>
      <c r="L33" s="41">
        <f>(L5/L$25)*100</f>
        <v>0.13736248316645408</v>
      </c>
      <c r="M33" s="41">
        <f>(M5/M$25)*100</f>
        <v>0.157745957190219</v>
      </c>
      <c r="N33" s="41">
        <f>(N5/N$25)*100</f>
        <v>0.14190147982971821</v>
      </c>
      <c r="O33" s="41">
        <f>(O5/O$25)*100</f>
        <v>0.18387986515476554</v>
      </c>
      <c r="P33" s="41">
        <f>(P5/P$25)*100</f>
        <v>0.24397682220189082</v>
      </c>
      <c r="Q33" s="41">
        <f>(Q5/Q$25)*100</f>
        <v>0.16225534935604907</v>
      </c>
      <c r="R33" s="41">
        <f>(R5/R$25)*100</f>
        <v>0.20485506504148318</v>
      </c>
      <c r="S33" s="41">
        <f>(S5/S$25)*100</f>
        <v>0.23376359386116474</v>
      </c>
      <c r="T33" s="41">
        <f>(T5/T$25)*100</f>
        <v>0.19291298608995835</v>
      </c>
      <c r="U33" s="41">
        <f>(U5/U$25)*100</f>
        <v>0.18277822908204711</v>
      </c>
      <c r="V33" s="41">
        <f>(V5/V$25)*100</f>
        <v>0.15231519090170595</v>
      </c>
      <c r="W33" s="41">
        <f>(W5/W$25)*100</f>
        <v>0.14262428687856565</v>
      </c>
      <c r="X33" s="41">
        <f>(X5/X$25)*100</f>
        <v>0.19401613397324619</v>
      </c>
      <c r="Y33" s="41">
        <f>(Y5/Y$25)*100</f>
        <v>0.2702082815920438</v>
      </c>
      <c r="Z33" s="41">
        <f>(Z5/Z$25)*100</f>
        <v>0.25473812920317912</v>
      </c>
      <c r="AA33" s="41">
        <f>(AA5/AA$25)*100</f>
        <v>0.23428746052765614</v>
      </c>
      <c r="AB33" s="41">
        <f>(AB5/AB$25)*100</f>
        <v>0.11635499373171751</v>
      </c>
      <c r="AC33" s="41">
        <f>(AC5/AC$25)*100</f>
        <v>0.14247913698351317</v>
      </c>
      <c r="AD33" s="41">
        <f>(AD5/AD$25)*100</f>
        <v>5.0448996064978303E-2</v>
      </c>
      <c r="AE33" s="29"/>
      <c r="AF33" t="s">
        <v>16</v>
      </c>
      <c r="AG33" s="21">
        <f t="shared" ref="AG33:AG36" si="13">AD34</f>
        <v>0.49440016143678733</v>
      </c>
      <c r="AH33" s="1">
        <f t="shared" ref="AH33:AH36" si="14">AD40</f>
        <v>22.338815457572391</v>
      </c>
      <c r="AI33" s="1">
        <f t="shared" ref="AI33:AI36" si="15">AD46</f>
        <v>17.414993441630511</v>
      </c>
      <c r="AJ33" s="1">
        <f t="shared" ref="AJ33:AJ36" si="16">AD52</f>
        <v>0.73655534254868316</v>
      </c>
      <c r="AK33" s="4">
        <f t="shared" ref="AK33:AK36" si="17">SUM(AG33:AJ33)</f>
        <v>40.984764403188372</v>
      </c>
      <c r="AL33" s="22"/>
      <c r="AM33" s="22"/>
      <c r="AN33" s="22"/>
      <c r="AO33" s="22"/>
    </row>
    <row r="34" spans="2:41" x14ac:dyDescent="0.25">
      <c r="B34" s="37"/>
      <c r="C34" s="38" t="s">
        <v>1</v>
      </c>
      <c r="D34" s="41">
        <f>(D6/$V$25)*100</f>
        <v>0</v>
      </c>
      <c r="E34" s="41">
        <f>(E6/$E$25)*100</f>
        <v>0</v>
      </c>
      <c r="F34" s="41">
        <f>(F6/$F$25)*100</f>
        <v>0</v>
      </c>
      <c r="G34" s="41">
        <f>(G6/$G$25)*100</f>
        <v>0</v>
      </c>
      <c r="H34" s="41">
        <f>(H6/$H$25)*100</f>
        <v>8.941107648463105E-2</v>
      </c>
      <c r="I34" s="41">
        <f>(I6/$I$25)*100</f>
        <v>9.216589861751151E-2</v>
      </c>
      <c r="J34" s="41">
        <f>(J6/$J$25)*100</f>
        <v>0.23251298693241251</v>
      </c>
      <c r="K34" s="41">
        <f>(K6/$K$25)*100</f>
        <v>0.37268911253175413</v>
      </c>
      <c r="L34" s="41">
        <f>(L6/L$25)*100</f>
        <v>0.27240503335652022</v>
      </c>
      <c r="M34" s="41">
        <f>(M6/M$25)*100</f>
        <v>0.24779275965378283</v>
      </c>
      <c r="N34" s="41">
        <f>(N6/N$25)*100</f>
        <v>0.25339549969592534</v>
      </c>
      <c r="O34" s="41">
        <f>(O6/O$25)*100</f>
        <v>0.37797527837368478</v>
      </c>
      <c r="P34" s="41">
        <f>(P6/P$25)*100</f>
        <v>0.40662803700315142</v>
      </c>
      <c r="Q34" s="41">
        <f>(Q6/Q$25)*100</f>
        <v>0.24338302403407361</v>
      </c>
      <c r="R34" s="41">
        <f>(R6/R$25)*100</f>
        <v>0.41995288333504044</v>
      </c>
      <c r="S34" s="41">
        <f>(S6/S$25)*100</f>
        <v>0.51834536030084355</v>
      </c>
      <c r="T34" s="41">
        <f>(T6/T$25)*100</f>
        <v>0.47720580769621279</v>
      </c>
      <c r="U34" s="41">
        <f>(U6/U$25)*100</f>
        <v>0.45694557270511782</v>
      </c>
      <c r="V34" s="41">
        <f>(V6/V$25)*100</f>
        <v>0.38586515028432172</v>
      </c>
      <c r="W34" s="41">
        <f>(W6/W$25)*100</f>
        <v>0.36674816625916873</v>
      </c>
      <c r="X34" s="41">
        <f>(X6/X$25)*100</f>
        <v>0.5105687736138057</v>
      </c>
      <c r="Y34" s="41">
        <f>(Y6/Y$25)*100</f>
        <v>0.53611892602499756</v>
      </c>
      <c r="Z34" s="41">
        <f>(Z6/Z$25)*100</f>
        <v>0.6011819849195027</v>
      </c>
      <c r="AA34" s="41">
        <f>(AA6/AA$25)*100</f>
        <v>0.60099826831007441</v>
      </c>
      <c r="AB34" s="41">
        <f>(AB6/AB$25)*100</f>
        <v>0.39050529321632532</v>
      </c>
      <c r="AC34" s="41">
        <f>(AC6/AC$25)*100</f>
        <v>0.59027071036026868</v>
      </c>
      <c r="AD34" s="41">
        <f>(AD6/AD$25)*100</f>
        <v>0.49440016143678733</v>
      </c>
      <c r="AE34" s="29"/>
      <c r="AF34" t="s">
        <v>17</v>
      </c>
      <c r="AG34" s="21">
        <f t="shared" si="13"/>
        <v>1.150237110281505</v>
      </c>
      <c r="AH34" s="1">
        <f t="shared" si="14"/>
        <v>23.075370800121075</v>
      </c>
      <c r="AI34" s="1">
        <f t="shared" si="15"/>
        <v>6.6794470790031273</v>
      </c>
      <c r="AJ34" s="1">
        <f t="shared" si="16"/>
        <v>0.14125718898193926</v>
      </c>
      <c r="AK34" s="4">
        <f t="shared" si="17"/>
        <v>31.046312178387645</v>
      </c>
      <c r="AL34" s="22"/>
      <c r="AM34" s="22"/>
      <c r="AN34" s="22"/>
      <c r="AO34" s="22"/>
    </row>
    <row r="35" spans="2:41" x14ac:dyDescent="0.25">
      <c r="B35" s="37"/>
      <c r="C35" s="38" t="s">
        <v>2</v>
      </c>
      <c r="D35" s="41">
        <f>(D7/$V$25)*100</f>
        <v>0</v>
      </c>
      <c r="E35" s="41">
        <f>(E7/$E$25)*100</f>
        <v>0</v>
      </c>
      <c r="F35" s="41">
        <f>(F7/$F$25)*100</f>
        <v>0</v>
      </c>
      <c r="G35" s="41">
        <f>(G7/$G$25)*100</f>
        <v>0</v>
      </c>
      <c r="H35" s="41">
        <f>(H7/$H$25)*100</f>
        <v>5.5556810996411181E-2</v>
      </c>
      <c r="I35" s="41">
        <f>(I7/$I$25)*100</f>
        <v>5.1203277009728626E-2</v>
      </c>
      <c r="J35" s="41">
        <f>(J7/$J$25)*100</f>
        <v>0.18543376025797956</v>
      </c>
      <c r="K35" s="41">
        <f>(K7/$K$25)*100</f>
        <v>0.31933231984824922</v>
      </c>
      <c r="L35" s="41">
        <f>(L7/L$25)*100</f>
        <v>0.254706189843109</v>
      </c>
      <c r="M35" s="41">
        <f>(M7/M$25)*100</f>
        <v>0.25803695054133818</v>
      </c>
      <c r="N35" s="41">
        <f>(N7/N$25)*100</f>
        <v>0.32434623961078446</v>
      </c>
      <c r="O35" s="41">
        <f>(O7/O$25)*100</f>
        <v>0.42905301869445289</v>
      </c>
      <c r="P35" s="41">
        <f>(P7/P$25)*100</f>
        <v>0.44729084070346659</v>
      </c>
      <c r="Q35" s="41">
        <f>(Q7/Q$25)*100</f>
        <v>0.35493357671635734</v>
      </c>
      <c r="R35" s="41">
        <f>(R7/R$25)*100</f>
        <v>0.35849636382259553</v>
      </c>
      <c r="S35" s="41">
        <f>(S7/S$25)*100</f>
        <v>0.51834536030084355</v>
      </c>
      <c r="T35" s="41">
        <f>(T7/T$25)*100</f>
        <v>0.51781906792567767</v>
      </c>
      <c r="U35" s="41">
        <f>(U7/U$25)*100</f>
        <v>0.56864337936636877</v>
      </c>
      <c r="V35" s="41">
        <f>(V7/V$25)*100</f>
        <v>0.51787164906580019</v>
      </c>
      <c r="W35" s="41">
        <f>(W7/W$25)*100</f>
        <v>0.62143439282803592</v>
      </c>
      <c r="X35" s="41">
        <f>(X7/X$25)*100</f>
        <v>0.89860104156029819</v>
      </c>
      <c r="Y35" s="41">
        <f>(Y7/Y$25)*100</f>
        <v>0.99632800833470148</v>
      </c>
      <c r="Z35" s="41">
        <f>(Z7/Z$25)*100</f>
        <v>1.3552068473609129</v>
      </c>
      <c r="AA35" s="41">
        <f>(AA7/AA$25)*100</f>
        <v>1.7113171029846188</v>
      </c>
      <c r="AB35" s="41">
        <f>(AB7/AB$25)*100</f>
        <v>1.3619584900403954</v>
      </c>
      <c r="AC35" s="41">
        <f>(AC7/AC$25)*100</f>
        <v>1.7402808874414821</v>
      </c>
      <c r="AD35" s="41">
        <f>(AD7/AD$25)*100</f>
        <v>1.150237110281505</v>
      </c>
      <c r="AE35" s="29"/>
      <c r="AF35" t="s">
        <v>21</v>
      </c>
      <c r="AG35" s="21">
        <f t="shared" si="13"/>
        <v>0.81218274111675137</v>
      </c>
      <c r="AH35" s="1">
        <f t="shared" si="14"/>
        <v>9.0558375634517763</v>
      </c>
      <c r="AI35" s="1">
        <f t="shared" si="15"/>
        <v>1.5431472081218274</v>
      </c>
      <c r="AJ35" s="1">
        <f t="shared" si="16"/>
        <v>0</v>
      </c>
      <c r="AK35" s="4">
        <f t="shared" si="17"/>
        <v>11.411167512690355</v>
      </c>
      <c r="AL35" s="31"/>
      <c r="AM35" s="31"/>
      <c r="AN35" s="31"/>
    </row>
    <row r="36" spans="2:41" x14ac:dyDescent="0.25">
      <c r="B36" s="37"/>
      <c r="C36" s="38" t="s">
        <v>18</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f>(AC8/AC$25)*100</f>
        <v>0</v>
      </c>
      <c r="AD36" s="82">
        <f>AD8/0.985</f>
        <v>0.81218274111675137</v>
      </c>
      <c r="AE36" s="29"/>
      <c r="AF36" t="s">
        <v>22</v>
      </c>
      <c r="AG36" s="21">
        <f t="shared" si="13"/>
        <v>38</v>
      </c>
      <c r="AH36" s="1">
        <f t="shared" si="14"/>
        <v>3.0659898477157359</v>
      </c>
      <c r="AI36" s="1">
        <f t="shared" si="15"/>
        <v>0.3350253807106599</v>
      </c>
      <c r="AJ36" s="1">
        <f t="shared" si="16"/>
        <v>0</v>
      </c>
      <c r="AK36" s="4">
        <f t="shared" si="17"/>
        <v>41.401015228426395</v>
      </c>
      <c r="AL36" s="31"/>
      <c r="AM36" s="31"/>
      <c r="AN36" s="31"/>
    </row>
    <row r="37" spans="2:41" x14ac:dyDescent="0.25">
      <c r="B37" s="37"/>
      <c r="C37" s="38" t="s">
        <v>19</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f>(AC9/AC$25)*100</f>
        <v>0</v>
      </c>
      <c r="AD37" s="82">
        <v>38</v>
      </c>
      <c r="AE37" s="29"/>
      <c r="AG37" s="21">
        <f>SUM(AG33:AG36)</f>
        <v>40.456820012835045</v>
      </c>
      <c r="AH37" s="21">
        <f>SUM(AH33:AH36)</f>
        <v>57.536013668860974</v>
      </c>
      <c r="AI37" s="21">
        <f>SUM(AI33:AI36)</f>
        <v>25.972613109466128</v>
      </c>
      <c r="AJ37" s="21">
        <f>SUM(AJ33:AJ36)</f>
        <v>0.87781253153062244</v>
      </c>
      <c r="AK37" s="21">
        <f>SUM(AK33:AK36)</f>
        <v>124.84325932269277</v>
      </c>
      <c r="AL37" s="32"/>
      <c r="AM37" s="31"/>
      <c r="AN37" s="31"/>
    </row>
    <row r="38" spans="2:41" x14ac:dyDescent="0.25">
      <c r="B38" s="37"/>
      <c r="C38" s="38"/>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79"/>
      <c r="AD38" s="79"/>
      <c r="AE38" s="29"/>
    </row>
    <row r="39" spans="2:41" x14ac:dyDescent="0.25">
      <c r="B39" s="45" t="s">
        <v>3</v>
      </c>
      <c r="C39" s="46" t="s">
        <v>0</v>
      </c>
      <c r="D39" s="49">
        <f>(D10/$V$25)*100</f>
        <v>9.9364148373730803</v>
      </c>
      <c r="E39" s="49">
        <f>(E10/$E$25)*100</f>
        <v>11.928009245347942</v>
      </c>
      <c r="F39" s="49">
        <f>(F10/$F$25)*100</f>
        <v>10.493102945566376</v>
      </c>
      <c r="G39" s="49">
        <f>(G10/$G$25)*100</f>
        <v>13.668687985012918</v>
      </c>
      <c r="H39" s="49">
        <f>(H10/$H$25)*100</f>
        <v>14.36772469063213</v>
      </c>
      <c r="I39" s="49">
        <f>(I10/$I$25)*100</f>
        <v>14.367639528929848</v>
      </c>
      <c r="J39" s="49">
        <f>(J10/$J$25)*100</f>
        <v>19.797836691286548</v>
      </c>
      <c r="K39" s="49">
        <f>(K10/$K$25)*100</f>
        <v>21.298730791830238</v>
      </c>
      <c r="L39" s="49">
        <f>(L10/L$25)*100</f>
        <v>20.988134291191251</v>
      </c>
      <c r="M39" s="49">
        <f>(M10/M$25)*100</f>
        <v>24.885983249107372</v>
      </c>
      <c r="N39" s="49">
        <f>(N10/N$25)*100</f>
        <v>23.575917291708897</v>
      </c>
      <c r="O39" s="49">
        <f>(O10/O$25)*100</f>
        <v>22.586576769843703</v>
      </c>
      <c r="P39" s="49">
        <f>(P10/P$25)*100</f>
        <v>24.367185117413847</v>
      </c>
      <c r="Q39" s="49">
        <f>(Q10/Q$25)*100</f>
        <v>25.027887638170572</v>
      </c>
      <c r="R39" s="49">
        <f>(R10/R$25)*100</f>
        <v>22.421386868790332</v>
      </c>
      <c r="S39" s="49">
        <f>(S10/S$25)*100</f>
        <v>23.183250330318121</v>
      </c>
      <c r="T39" s="49">
        <f>(T10/T$25)*100</f>
        <v>20.560462991166613</v>
      </c>
      <c r="U39" s="49">
        <f>(U10/U$25)*100</f>
        <v>19.181559707554833</v>
      </c>
      <c r="V39" s="49">
        <f>(V10/V$25)*100</f>
        <v>18.937855402112106</v>
      </c>
      <c r="W39" s="49">
        <f>(W10/W$25)*100</f>
        <v>18.918092909535456</v>
      </c>
      <c r="X39" s="49">
        <f>(X10/X$25)*100</f>
        <v>20.800571837026446</v>
      </c>
      <c r="Y39" s="49">
        <f>(Y10/Y$25)*100</f>
        <v>21.135598595260742</v>
      </c>
      <c r="Z39" s="49">
        <f>(Z10/Z$25)*100</f>
        <v>18.555125331159566</v>
      </c>
      <c r="AA39" s="49">
        <f>(AA10/AA$25)*100</f>
        <v>17.367831313028422</v>
      </c>
      <c r="AB39" s="49">
        <f>(AB10/AB$25)*100</f>
        <v>14.398201351163115</v>
      </c>
      <c r="AC39" s="49">
        <f>(AC10/AC$25)*100</f>
        <v>15.062080195399963</v>
      </c>
      <c r="AD39" s="49">
        <f>(AD10/AD$25)*100</f>
        <v>4.0661890828372513</v>
      </c>
      <c r="AE39" s="29"/>
      <c r="AI39" s="22"/>
    </row>
    <row r="40" spans="2:41" x14ac:dyDescent="0.25">
      <c r="B40" s="45"/>
      <c r="C40" s="46" t="s">
        <v>1</v>
      </c>
      <c r="D40" s="49">
        <f>(D11/$V$25)*100</f>
        <v>7.3188787618791258</v>
      </c>
      <c r="E40" s="49">
        <f>(E11/$E$25)*100</f>
        <v>9.0183625246437131</v>
      </c>
      <c r="F40" s="49">
        <f>(F11/$F$25)*100</f>
        <v>8.0465724061217205</v>
      </c>
      <c r="G40" s="49">
        <f>(G11/$G$25)*100</f>
        <v>9.7907025773974965</v>
      </c>
      <c r="H40" s="49">
        <f>(H11/$H$25)*100</f>
        <v>9.9133305220933199</v>
      </c>
      <c r="I40" s="49">
        <f>(I11/$I$25)*100</f>
        <v>9.9129544290834612</v>
      </c>
      <c r="J40" s="49">
        <f>(J11/$J$25)*100</f>
        <v>15.941902044552275</v>
      </c>
      <c r="K40" s="49">
        <f>(K11/$K$25)*100</f>
        <v>17.451933871384409</v>
      </c>
      <c r="L40" s="49">
        <f>(L11/L$25)*100</f>
        <v>17.858656960865353</v>
      </c>
      <c r="M40" s="49">
        <f>(M11/M$25)*100</f>
        <v>18.347455248197431</v>
      </c>
      <c r="N40" s="49">
        <f>(N11/N$25)*100</f>
        <v>17.048449219541858</v>
      </c>
      <c r="O40" s="49">
        <f>(O11/O$25)*100</f>
        <v>17.070180815200736</v>
      </c>
      <c r="P40" s="49">
        <f>(P11/P$25)*100</f>
        <v>15.634848022771171</v>
      </c>
      <c r="Q40" s="49">
        <f>(Q11/Q$25)*100</f>
        <v>15.718486968867253</v>
      </c>
      <c r="R40" s="49">
        <f>(R11/R$25)*100</f>
        <v>17.3204957492574</v>
      </c>
      <c r="S40" s="49">
        <f>(S11/S$25)*100</f>
        <v>18.619778432767557</v>
      </c>
      <c r="T40" s="49">
        <f>(T11/T$25)*100</f>
        <v>20.763529292313937</v>
      </c>
      <c r="U40" s="49">
        <f>(U11/U$25)*100</f>
        <v>22.35987002437043</v>
      </c>
      <c r="V40" s="49">
        <f>(V11/V$25)*100</f>
        <v>22.126320064987816</v>
      </c>
      <c r="W40" s="49">
        <f>(W11/W$25)*100</f>
        <v>22.809698451507749</v>
      </c>
      <c r="X40" s="49">
        <f>(X11/X$25)*100</f>
        <v>22.250587154089654</v>
      </c>
      <c r="Y40" s="49">
        <f>(Y11/Y$25)*100</f>
        <v>22.281710568161202</v>
      </c>
      <c r="Z40" s="49">
        <f>(Z11/Z$25)*100</f>
        <v>24.210311799470144</v>
      </c>
      <c r="AA40" s="49">
        <f>(AA11/AA$25)*100</f>
        <v>23.296322705510853</v>
      </c>
      <c r="AB40" s="49">
        <f>(AB11/AB$25)*100</f>
        <v>21.917963852904304</v>
      </c>
      <c r="AC40" s="49">
        <f>(AC11/AC$25)*100</f>
        <v>24.475880317524936</v>
      </c>
      <c r="AD40" s="49">
        <f>(AD11/AD$25)*100</f>
        <v>22.338815457572391</v>
      </c>
      <c r="AE40" s="29"/>
      <c r="AF40" s="12">
        <v>2018</v>
      </c>
      <c r="AG40" t="s">
        <v>6</v>
      </c>
      <c r="AH40" t="s">
        <v>3</v>
      </c>
      <c r="AI40" t="s">
        <v>4</v>
      </c>
      <c r="AJ40" t="s">
        <v>5</v>
      </c>
    </row>
    <row r="41" spans="2:41" x14ac:dyDescent="0.25">
      <c r="B41" s="45"/>
      <c r="C41" s="46" t="s">
        <v>2</v>
      </c>
      <c r="D41" s="49">
        <f>(D12/$V$25)*100</f>
        <v>2.2446968417900477</v>
      </c>
      <c r="E41" s="49">
        <f>(E12/$V$25)*100</f>
        <v>2.9944136982310394</v>
      </c>
      <c r="F41" s="49">
        <f>(F12/$V$25)*100</f>
        <v>2.653043633486607</v>
      </c>
      <c r="G41" s="49">
        <f>(G12/$V$25)*100</f>
        <v>2.8905306858259312</v>
      </c>
      <c r="H41" s="49">
        <f>(H12/$V$25)*100</f>
        <v>3.0560880345886243</v>
      </c>
      <c r="I41" s="49">
        <f>(I12/$V$25)*100</f>
        <v>3.0564581640942325</v>
      </c>
      <c r="J41" s="49">
        <f>(J12/$V$25)*100</f>
        <v>5.177248857918805</v>
      </c>
      <c r="K41" s="49">
        <f>(K12/$V$25)*100</f>
        <v>6.2534807018625322</v>
      </c>
      <c r="L41" s="49">
        <f>(L12/$V$25)*100</f>
        <v>7.5457545135137414</v>
      </c>
      <c r="M41" s="49">
        <f>(M12/$V$25)*100</f>
        <v>7.7816002120085228</v>
      </c>
      <c r="N41" s="49">
        <f>(N12/$V$25)*100</f>
        <v>8.1133225020308704</v>
      </c>
      <c r="O41" s="49">
        <f>(O12/$V$25)*100</f>
        <v>8.1844029244516676</v>
      </c>
      <c r="P41" s="49">
        <f>(P12/$V$25)*100</f>
        <v>7.3212835093419999</v>
      </c>
      <c r="Q41" s="49">
        <f>(Q12/$V$25)*100</f>
        <v>7.5345247766043872</v>
      </c>
      <c r="R41" s="49">
        <f>(R12/$V$25)*100</f>
        <v>7.453290008123477</v>
      </c>
      <c r="S41" s="49">
        <f>(S12/$V$25)*100</f>
        <v>8.5499593826157607</v>
      </c>
      <c r="T41" s="49">
        <f>(T12/$V$25)*100</f>
        <v>9.6263200649878158</v>
      </c>
      <c r="U41" s="49">
        <f>(U12/$V$25)*100</f>
        <v>10.926076360682373</v>
      </c>
      <c r="V41" s="49">
        <f>(V12/$V$25)*100</f>
        <v>10.773761169780666</v>
      </c>
      <c r="W41" s="49">
        <f>(W12/$V$25)*100</f>
        <v>13.748984565393989</v>
      </c>
      <c r="X41" s="49">
        <f>(X12/$V$25)*100</f>
        <v>12.946791226645004</v>
      </c>
      <c r="Y41" s="49">
        <f>(Y12/Y$25)*100</f>
        <v>13.691276746571049</v>
      </c>
      <c r="Z41" s="49">
        <f>(Z12/Z$25)*100</f>
        <v>19.237823517424086</v>
      </c>
      <c r="AA41" s="49">
        <f>(AA12/AA$25)*100</f>
        <v>23.673219924620557</v>
      </c>
      <c r="AB41" s="49">
        <f>(AB12/AB$25)*100</f>
        <v>23.856778451037748</v>
      </c>
      <c r="AC41" s="49">
        <f>(AC12/AC$25)*100</f>
        <v>23.702422145328722</v>
      </c>
      <c r="AD41" s="49">
        <f>(AD12/AD$25)*100</f>
        <v>23.075370800121075</v>
      </c>
      <c r="AE41" s="29"/>
      <c r="AF41" t="s">
        <v>15</v>
      </c>
      <c r="AG41" s="21">
        <f>AC33</f>
        <v>0.14247913698351317</v>
      </c>
      <c r="AH41" s="1">
        <f>AC39</f>
        <v>15.062080195399963</v>
      </c>
      <c r="AI41" s="1">
        <f>AC45</f>
        <v>19.071850193364543</v>
      </c>
      <c r="AJ41" s="1">
        <f>AC51</f>
        <v>1.5469163443924283</v>
      </c>
      <c r="AK41" s="1">
        <f>SUM(AG41:AJ41)</f>
        <v>35.823325870140451</v>
      </c>
    </row>
    <row r="42" spans="2:41" x14ac:dyDescent="0.25">
      <c r="B42" s="45"/>
      <c r="C42" s="46" t="s">
        <v>18</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80"/>
      <c r="AD42" s="83">
        <f>AD13/0.985</f>
        <v>9.0558375634517763</v>
      </c>
      <c r="AE42" s="29"/>
      <c r="AF42" t="s">
        <v>16</v>
      </c>
      <c r="AG42" s="21">
        <f t="shared" ref="AG42:AG43" si="18">AC34</f>
        <v>0.59027071036026868</v>
      </c>
      <c r="AH42" s="1">
        <f t="shared" ref="AH42:AH43" si="19">AC40</f>
        <v>24.475880317524936</v>
      </c>
      <c r="AI42" s="1">
        <f t="shared" ref="AI42:AI43" si="20">AC46</f>
        <v>9.4952167718298401</v>
      </c>
      <c r="AJ42" s="1">
        <f t="shared" ref="AJ42:AJ43" si="21">AC52</f>
        <v>0.15265621819662123</v>
      </c>
      <c r="AK42" s="1">
        <f t="shared" ref="AK42:AK43" si="22">SUM(AG42:AJ42)</f>
        <v>34.714024017911662</v>
      </c>
    </row>
    <row r="43" spans="2:41" x14ac:dyDescent="0.25">
      <c r="B43" s="45"/>
      <c r="C43" s="46" t="s">
        <v>19</v>
      </c>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80"/>
      <c r="AD43" s="83">
        <f>AD14/0.985</f>
        <v>3.0659898477157359</v>
      </c>
      <c r="AE43" s="29"/>
      <c r="AF43" t="s">
        <v>17</v>
      </c>
      <c r="AG43" s="21">
        <f t="shared" si="18"/>
        <v>1.7402808874414821</v>
      </c>
      <c r="AH43" s="1">
        <f t="shared" si="19"/>
        <v>23.702422145328722</v>
      </c>
      <c r="AI43" s="1">
        <f t="shared" si="20"/>
        <v>3.9995929167514763</v>
      </c>
      <c r="AJ43" s="1">
        <f t="shared" si="21"/>
        <v>2.0354162426216165E-2</v>
      </c>
      <c r="AK43" s="1">
        <f t="shared" si="22"/>
        <v>29.462650111947895</v>
      </c>
    </row>
    <row r="44" spans="2:41" x14ac:dyDescent="0.25">
      <c r="B44" s="45"/>
      <c r="C44" s="46"/>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80"/>
      <c r="AD44" s="80"/>
      <c r="AE44" s="29"/>
      <c r="AF44" t="s">
        <v>21</v>
      </c>
      <c r="AG44" s="21"/>
      <c r="AH44" s="1"/>
      <c r="AI44" s="1"/>
      <c r="AJ44" s="1"/>
      <c r="AK44" s="1"/>
    </row>
    <row r="45" spans="2:41" x14ac:dyDescent="0.25">
      <c r="B45" s="52" t="s">
        <v>4</v>
      </c>
      <c r="C45" s="53" t="s">
        <v>0</v>
      </c>
      <c r="D45" s="54">
        <f>(D15/$V$25)*100</f>
        <v>27.31702020159149</v>
      </c>
      <c r="E45" s="54">
        <f>(E15/$E$25)*100</f>
        <v>28.579740328256655</v>
      </c>
      <c r="F45" s="54">
        <f>(F15/$F$25)*100</f>
        <v>30.129161902819114</v>
      </c>
      <c r="G45" s="54">
        <f>(G15/$G$25)*100</f>
        <v>35.012962558278574</v>
      </c>
      <c r="H45" s="54">
        <f>(H15/$H$25)*100</f>
        <v>40.311220471853417</v>
      </c>
      <c r="I45" s="54">
        <f>(I15/$I$25)*100</f>
        <v>40.307219662058372</v>
      </c>
      <c r="J45" s="54">
        <f>(J15/$J$25)*100</f>
        <v>39.335569779077993</v>
      </c>
      <c r="K45" s="54">
        <f>(K15/$K$25)*100</f>
        <v>37.061878078258836</v>
      </c>
      <c r="L45" s="54">
        <f>(L15/L$25)*100</f>
        <v>37.406711566100697</v>
      </c>
      <c r="M45" s="54">
        <f>(M15/M$25)*100</f>
        <v>35.793239417313352</v>
      </c>
      <c r="N45" s="54">
        <f>(N15/N$25)*100</f>
        <v>36.184877356578141</v>
      </c>
      <c r="O45" s="54">
        <f>(O15/O$25)*100</f>
        <v>36.27541117580958</v>
      </c>
      <c r="P45" s="54">
        <f>(P15/P$25)*100</f>
        <v>38.019721459794653</v>
      </c>
      <c r="Q45" s="54">
        <f>(Q15/Q$25)*100</f>
        <v>37.622959131933882</v>
      </c>
      <c r="R45" s="54">
        <f>(R15/R$25)*100</f>
        <v>36.290074772098741</v>
      </c>
      <c r="S45" s="54">
        <f>(S15/S$25)*100</f>
        <v>34.617339160483787</v>
      </c>
      <c r="T45" s="54">
        <f>(T15/T$25)*100</f>
        <v>31.881409280129958</v>
      </c>
      <c r="U45" s="54">
        <f>(U15/U$25)*100</f>
        <v>30.046709991876519</v>
      </c>
      <c r="V45" s="54">
        <f>(V15/V$25)*100</f>
        <v>30.259951259138916</v>
      </c>
      <c r="W45" s="54">
        <f>(W15/W$25)*100</f>
        <v>27.689486552567246</v>
      </c>
      <c r="X45" s="54">
        <f>(X15/X$25)*100</f>
        <v>28.193607678954351</v>
      </c>
      <c r="Y45" s="54">
        <f>(Y15/Y$25)*100</f>
        <v>27.123519068163681</v>
      </c>
      <c r="Z45" s="54">
        <f>(Z15/Z$25)*100</f>
        <v>21.000611371510082</v>
      </c>
      <c r="AA45" s="54">
        <f>(AA15/AA$25)*100</f>
        <v>18.498522970357545</v>
      </c>
      <c r="AB45" s="54">
        <f>(AB15/AB$25)*100</f>
        <v>19.892612132608996</v>
      </c>
      <c r="AC45" s="54">
        <f>(AC15/AC$25)*100</f>
        <v>19.071850193364543</v>
      </c>
      <c r="AD45" s="54">
        <f>(AD15/AD$25)*100</f>
        <v>7.264655433356876</v>
      </c>
      <c r="AE45" s="5"/>
      <c r="AF45" t="s">
        <v>22</v>
      </c>
      <c r="AG45" s="21"/>
      <c r="AH45" s="1"/>
      <c r="AI45" s="1"/>
      <c r="AJ45" s="1"/>
      <c r="AK45" s="1"/>
    </row>
    <row r="46" spans="2:41" x14ac:dyDescent="0.25">
      <c r="B46" s="52"/>
      <c r="C46" s="53" t="s">
        <v>1</v>
      </c>
      <c r="D46" s="54">
        <f>(D16/$V$25)*100</f>
        <v>12.374851644094136</v>
      </c>
      <c r="E46" s="54">
        <f>(E16/$E$25)*100</f>
        <v>13.440961720409062</v>
      </c>
      <c r="F46" s="54">
        <f>(F16/$F$25)*100</f>
        <v>13.717050684845919</v>
      </c>
      <c r="G46" s="54">
        <f>(G16/$G$25)*100</f>
        <v>12.982822805245867</v>
      </c>
      <c r="H46" s="54">
        <f>(H16/$H$25)*100</f>
        <v>12.09641899471592</v>
      </c>
      <c r="I46" s="54">
        <f>(I16/$I$25)*100</f>
        <v>12.0942140296979</v>
      </c>
      <c r="J46" s="54">
        <f>(J16/$J$25)*100</f>
        <v>11.541052720704862</v>
      </c>
      <c r="K46" s="54">
        <f>(K16/$K$25)*100</f>
        <v>10.754590723634964</v>
      </c>
      <c r="L46" s="54">
        <f>(L16/L$25)*100</f>
        <v>10.527968101669941</v>
      </c>
      <c r="M46" s="54">
        <f>(M16/M$25)*100</f>
        <v>8.5670236214272038</v>
      </c>
      <c r="N46" s="54">
        <f>(N16/N$25)*100</f>
        <v>9.0816947091019653</v>
      </c>
      <c r="O46" s="54">
        <f>(O16/O$25)*100</f>
        <v>9.0509755848401259</v>
      </c>
      <c r="P46" s="54">
        <f>(P16/P$25)*100</f>
        <v>8.407034665040154</v>
      </c>
      <c r="Q46" s="54">
        <f>(Q16/Q$25)*100</f>
        <v>8.2040361018152321</v>
      </c>
      <c r="R46" s="54">
        <f>(R16/R$25)*100</f>
        <v>9.6486735634538565</v>
      </c>
      <c r="S46" s="54">
        <f>(S16/S$25)*100</f>
        <v>9.1167801605854262</v>
      </c>
      <c r="T46" s="54">
        <f>(T16/T$25)*100</f>
        <v>10.874200426439232</v>
      </c>
      <c r="U46" s="54">
        <f>(U16/U$25)*100</f>
        <v>10.997156783103168</v>
      </c>
      <c r="V46" s="54">
        <f>(V16/V$25)*100</f>
        <v>11.088545897644194</v>
      </c>
      <c r="W46" s="54">
        <f>(W16/W$25)*100</f>
        <v>10.187449062754688</v>
      </c>
      <c r="X46" s="54">
        <f>(X16/X$25)*100</f>
        <v>9.4455223118554059</v>
      </c>
      <c r="Y46" s="54">
        <f>(Y16/Y$25)*100</f>
        <v>9.325329775794529</v>
      </c>
      <c r="Z46" s="54">
        <f>(Z16/Z$25)*100</f>
        <v>9.5475850825351518</v>
      </c>
      <c r="AA46" s="54">
        <f>(AA16/AA$25)*100</f>
        <v>9.1372109605785905</v>
      </c>
      <c r="AB46" s="54">
        <f>(AB16/AB$25)*100</f>
        <v>10.971148488647444</v>
      </c>
      <c r="AC46" s="54">
        <f>(AC16/AC$25)*100</f>
        <v>9.4952167718298401</v>
      </c>
      <c r="AD46" s="54">
        <f>(AD16/AD$25)*100</f>
        <v>17.414993441630511</v>
      </c>
      <c r="AE46" s="5"/>
      <c r="AG46" s="1">
        <f>SUM(AG41:AG45)</f>
        <v>2.4730307347852643</v>
      </c>
      <c r="AH46" s="1">
        <f t="shared" ref="AH46:AJ46" si="23">SUM(AH41:AH45)</f>
        <v>63.240382658253623</v>
      </c>
      <c r="AI46" s="1">
        <f t="shared" si="23"/>
        <v>32.56665988194586</v>
      </c>
      <c r="AJ46" s="1">
        <f t="shared" si="23"/>
        <v>1.7199267250152657</v>
      </c>
      <c r="AK46" s="1">
        <f>SUM(AK41:AK45)</f>
        <v>100.00000000000001</v>
      </c>
    </row>
    <row r="47" spans="2:41" x14ac:dyDescent="0.25">
      <c r="B47" s="52"/>
      <c r="C47" s="53" t="s">
        <v>2</v>
      </c>
      <c r="D47" s="54">
        <f>(D17/$V$25)*100</f>
        <v>2.3456599221062064</v>
      </c>
      <c r="E47" s="54">
        <f>(E17/$E$25)*100</f>
        <v>2.8259897239638203</v>
      </c>
      <c r="F47" s="54">
        <f>(F17/$F$25)*100</f>
        <v>2.6546356931578425</v>
      </c>
      <c r="G47" s="54">
        <f>(G17/$G$25)*100</f>
        <v>1.9864049574444942</v>
      </c>
      <c r="H47" s="54">
        <f>(H17/$H$25)*100</f>
        <v>1.8582751294371362</v>
      </c>
      <c r="I47" s="54">
        <f>(I17/$I$25)*100</f>
        <v>1.8535586277521763</v>
      </c>
      <c r="J47" s="54">
        <f>(J17/$J$25)*100</f>
        <v>1.9122560000467144</v>
      </c>
      <c r="K47" s="54">
        <f>(K17/$K$25)*100</f>
        <v>1.9043818347313768</v>
      </c>
      <c r="L47" s="54">
        <f>(L17/L$25)*100</f>
        <v>2.0345438020184163</v>
      </c>
      <c r="M47" s="54">
        <f>(M17/M$25)*100</f>
        <v>1.7490953395129021</v>
      </c>
      <c r="N47" s="54">
        <f>(N17/N$25)*100</f>
        <v>2.2805594972633285</v>
      </c>
      <c r="O47" s="54">
        <f>(O17/O$25)*100</f>
        <v>2.226989477985494</v>
      </c>
      <c r="P47" s="54">
        <f>(P17/P$25)*100</f>
        <v>1.8603232692894176</v>
      </c>
      <c r="Q47" s="54">
        <f>(Q17/Q$25)*100</f>
        <v>1.7442450055775276</v>
      </c>
      <c r="R47" s="54">
        <f>(R17/R$25)*100</f>
        <v>2.1202499231793506</v>
      </c>
      <c r="S47" s="54">
        <f>(S17/S$25)*100</f>
        <v>1.7786360402479926</v>
      </c>
      <c r="T47" s="54">
        <f>(T17/T$25)*100</f>
        <v>2.4164889836531622</v>
      </c>
      <c r="U47" s="54">
        <f>(U17/U$25)*100</f>
        <v>2.5893582453290005</v>
      </c>
      <c r="V47" s="54">
        <f>(V17/V$25)*100</f>
        <v>2.7315190901705932</v>
      </c>
      <c r="W47" s="54">
        <f>(W17/W$25)*100</f>
        <v>3.2905460472697641</v>
      </c>
      <c r="X47" s="54">
        <f>(X17/X$25)*100</f>
        <v>2.6141121209026856</v>
      </c>
      <c r="Y47" s="54">
        <f>(Y17/Y$25)*100</f>
        <v>2.6557588111740369</v>
      </c>
      <c r="Z47" s="54">
        <f>(Z17/Z$25)*100</f>
        <v>3.515386183003872</v>
      </c>
      <c r="AA47" s="54">
        <f>(AA17/AA$25)*100</f>
        <v>4.0134460629520223</v>
      </c>
      <c r="AB47" s="54">
        <f>(AB17/AB$25)*100</f>
        <v>5.155401170079398</v>
      </c>
      <c r="AC47" s="54">
        <f>(AC17/AC$25)*100</f>
        <v>3.9995929167514763</v>
      </c>
      <c r="AD47" s="54">
        <f>(AD17/AD$25)*100</f>
        <v>6.6794470790031273</v>
      </c>
      <c r="AE47" s="5"/>
      <c r="AK47" s="1"/>
    </row>
    <row r="48" spans="2:41" x14ac:dyDescent="0.25">
      <c r="B48" s="52"/>
      <c r="C48" s="53" t="s">
        <v>18</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81"/>
      <c r="AD48" s="84">
        <f>AD18/0.985</f>
        <v>1.5431472081218274</v>
      </c>
      <c r="AE48" s="5"/>
    </row>
    <row r="49" spans="2:31" x14ac:dyDescent="0.25">
      <c r="B49" s="52"/>
      <c r="C49" s="53" t="s">
        <v>19</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81"/>
      <c r="AD49" s="84">
        <f>AD19/0.985</f>
        <v>0.3350253807106599</v>
      </c>
      <c r="AE49" s="5"/>
    </row>
    <row r="50" spans="2:31" x14ac:dyDescent="0.25">
      <c r="B50" s="52"/>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81"/>
      <c r="AD50" s="81"/>
      <c r="AE50" s="5"/>
    </row>
    <row r="51" spans="2:31" x14ac:dyDescent="0.25">
      <c r="B51" s="70" t="s">
        <v>5</v>
      </c>
      <c r="C51" s="71" t="s">
        <v>0</v>
      </c>
      <c r="D51" s="76">
        <f>(D20/$V$25)*100</f>
        <v>28.812312807417364</v>
      </c>
      <c r="E51" s="76">
        <f>(E20/$E$25)*100</f>
        <v>24.474590982169307</v>
      </c>
      <c r="F51" s="76">
        <f>(F20/$F$25)*100</f>
        <v>26.356888857322748</v>
      </c>
      <c r="G51" s="76">
        <f>(G20/$G$25)*100</f>
        <v>20.435355197201282</v>
      </c>
      <c r="H51" s="76">
        <f>(H20/$H$25)*100</f>
        <v>16.391305849411623</v>
      </c>
      <c r="I51" s="76">
        <f>(I20/$I$25)*100</f>
        <v>16.395289298515106</v>
      </c>
      <c r="J51" s="76">
        <f>(J20/$J$25)*100</f>
        <v>5.3381273854387246</v>
      </c>
      <c r="K51" s="76">
        <f>(K20/$K$25)*100</f>
        <v>4.1221062116199487</v>
      </c>
      <c r="L51" s="76">
        <f>(L20/L$25)*100</f>
        <v>2.8719647699468402</v>
      </c>
      <c r="M51" s="76">
        <f>(M20/M$25)*100</f>
        <v>2.14140045745234</v>
      </c>
      <c r="N51" s="76">
        <f>(N20/N$25)*100</f>
        <v>2.8583012365700382</v>
      </c>
      <c r="O51" s="76">
        <f>(O20/O$25)*100</f>
        <v>3.4528552456839305</v>
      </c>
      <c r="P51" s="76">
        <f>(P20/P$25)*100</f>
        <v>3.1615329876995024</v>
      </c>
      <c r="Q51" s="76">
        <f>(Q20/Q$25)*100</f>
        <v>3.2755298651252409</v>
      </c>
      <c r="R51" s="76">
        <f>(R20/R$25)*100</f>
        <v>3.5542353784697331</v>
      </c>
      <c r="S51" s="76">
        <f>(S20/S$25)*100</f>
        <v>2.7543449537554632</v>
      </c>
      <c r="T51" s="76">
        <f>(T20/T$25)*100</f>
        <v>2.5789420245710222</v>
      </c>
      <c r="U51" s="76">
        <f>(U20/U$25)*100</f>
        <v>2.5893582453290005</v>
      </c>
      <c r="V51" s="76">
        <f>(V20/V$25)*100</f>
        <v>2.8736799350121855</v>
      </c>
      <c r="W51" s="76">
        <f>(W20/W$25)*100</f>
        <v>2.0273023634881828</v>
      </c>
      <c r="X51" s="76">
        <f>(X20/X$25)*100</f>
        <v>1.8993158378433577</v>
      </c>
      <c r="Y51" s="76">
        <f>(Y20/Y$25)*100</f>
        <v>1.8378506023703951</v>
      </c>
      <c r="Z51" s="76">
        <f>(Z20/Z$25)*100</f>
        <v>1.4774811493784388</v>
      </c>
      <c r="AA51" s="76">
        <f>(AA20/AA$25)*100</f>
        <v>1.2325557706020169</v>
      </c>
      <c r="AB51" s="76">
        <f>(AB20/AB$25)*100</f>
        <v>1.5786060036216742</v>
      </c>
      <c r="AC51" s="76">
        <f>(AC20/AC$25)*100</f>
        <v>1.5469163443924283</v>
      </c>
      <c r="AD51" s="76">
        <f>(AD20/AD$25)*100</f>
        <v>1.2410453031984661</v>
      </c>
      <c r="AE51" s="5"/>
    </row>
    <row r="52" spans="2:31" x14ac:dyDescent="0.25">
      <c r="B52" s="70"/>
      <c r="C52" s="71" t="s">
        <v>1</v>
      </c>
      <c r="D52" s="76">
        <f>(D21/$V$25)*100</f>
        <v>6.7192924023716198</v>
      </c>
      <c r="E52" s="76">
        <f>(E21/$E$25)*100</f>
        <v>5.7423906967888581</v>
      </c>
      <c r="F52" s="76">
        <f>(F21/$F$25)*100</f>
        <v>5.2223873511369954</v>
      </c>
      <c r="G52" s="76">
        <f>(G21/$G$25)*100</f>
        <v>2.8600900495879227</v>
      </c>
      <c r="H52" s="76">
        <f>(H21/$H$25)*100</f>
        <v>1.6037285740660121</v>
      </c>
      <c r="I52" s="76">
        <f>(I21/$I$25)*100</f>
        <v>1.6077828981054789</v>
      </c>
      <c r="J52" s="76">
        <f>(J21/$J$25)*100</f>
        <v>0.3658676336520853</v>
      </c>
      <c r="K52" s="76">
        <f>(K21/$K$25)*100</f>
        <v>0.2399585786661757</v>
      </c>
      <c r="L52" s="76">
        <f>(L21/L$25)*100</f>
        <v>0.11625857673608631</v>
      </c>
      <c r="M52" s="76">
        <f>(M21/M$25)*100</f>
        <v>8.9026028994341283E-2</v>
      </c>
      <c r="N52" s="76">
        <f>(N21/N$25)*100</f>
        <v>0.13176565984188121</v>
      </c>
      <c r="O52" s="76">
        <f>(O21/O$25)*100</f>
        <v>0.10215548064153643</v>
      </c>
      <c r="P52" s="76">
        <f>(P21/P$25)*100</f>
        <v>0.11182271017586665</v>
      </c>
      <c r="Q52" s="76">
        <f>(Q21/Q$25)*100</f>
        <v>0.10140959334753068</v>
      </c>
      <c r="R52" s="76">
        <f>(R21/R$25)*100</f>
        <v>0.12291303902488988</v>
      </c>
      <c r="S52" s="76">
        <f>(S21/S$25)*100</f>
        <v>9.1472710641325339E-2</v>
      </c>
      <c r="T52" s="76">
        <f>(T21/T$25)*100</f>
        <v>0.10153315057366229</v>
      </c>
      <c r="U52" s="76">
        <f>(U21/U$25)*100</f>
        <v>9.1389114541023553E-2</v>
      </c>
      <c r="V52" s="76">
        <f>(V21/V$25)*100</f>
        <v>0.13200649878147849</v>
      </c>
      <c r="W52" s="76">
        <f>(W21/W$25)*100</f>
        <v>0.13243683781581095</v>
      </c>
      <c r="X52" s="76">
        <f>(X21/X$25)*100</f>
        <v>0.14295925661186562</v>
      </c>
      <c r="Y52" s="76">
        <f>(Y21/Y$25)*100</f>
        <v>0.1276172044820284</v>
      </c>
      <c r="Z52" s="76">
        <f>(Z21/Z$25)*100</f>
        <v>0.20379050336254328</v>
      </c>
      <c r="AA52" s="76">
        <f>(AA21/AA$25)*100</f>
        <v>0.19354181521849856</v>
      </c>
      <c r="AB52" s="76">
        <f>(AB21/AB$25)*100</f>
        <v>0.29726459116868642</v>
      </c>
      <c r="AC52" s="76">
        <f>(AC21/AC$25)*100</f>
        <v>0.15265621819662123</v>
      </c>
      <c r="AD52" s="76">
        <f>(AD21/AD$25)*100</f>
        <v>0.73655534254868316</v>
      </c>
      <c r="AE52" s="5"/>
    </row>
    <row r="53" spans="2:31" x14ac:dyDescent="0.25">
      <c r="B53" s="70"/>
      <c r="C53" s="71" t="s">
        <v>2</v>
      </c>
      <c r="D53" s="76">
        <f>(D22/$V$25)*100</f>
        <v>0.90578156410459165</v>
      </c>
      <c r="E53" s="76">
        <f>(E22/$E$25)*100</f>
        <v>0.93937287566804606</v>
      </c>
      <c r="F53" s="76">
        <f>(F22/$F$25)*100</f>
        <v>0.67088145909641683</v>
      </c>
      <c r="G53" s="76">
        <f>(G22/$G$25)*100</f>
        <v>0.31913019452982933</v>
      </c>
      <c r="H53" s="76">
        <f>(H22/$H$25)*100</f>
        <v>0.17319398792588045</v>
      </c>
      <c r="I53" s="76">
        <f>(I22/$I$25)*100</f>
        <v>0.17409114183307731</v>
      </c>
      <c r="J53" s="76">
        <f>(J22/$J$25)*100</f>
        <v>3.0473763002443015E-2</v>
      </c>
      <c r="K53" s="76">
        <f>(K22/$K$25)*100</f>
        <v>1.9806688193119253E-2</v>
      </c>
      <c r="L53" s="76">
        <f>(L22/L$25)*100</f>
        <v>1.2871886191571834E-2</v>
      </c>
      <c r="M53" s="76">
        <f>(M22/M$25)*100</f>
        <v>1.3014861732587977E-2</v>
      </c>
      <c r="N53" s="76">
        <f>(N22/N$25)*100</f>
        <v>2.0271639975674029E-2</v>
      </c>
      <c r="O53" s="76">
        <f>(O22/O$25)*100</f>
        <v>1.0215548064153642E-2</v>
      </c>
      <c r="P53" s="76">
        <f>(P22/P$25)*100</f>
        <v>1.0165700925078786E-2</v>
      </c>
      <c r="Q53" s="76">
        <f>(Q22/Q$25)*100</f>
        <v>2.0281918669506134E-2</v>
      </c>
      <c r="R53" s="76">
        <f>(R22/R$25)*100</f>
        <v>2.0485506504148317E-2</v>
      </c>
      <c r="S53" s="76">
        <f>(S22/S$25)*100</f>
        <v>1.0163634515702815E-2</v>
      </c>
      <c r="T53" s="76">
        <f>(T22/T$25)*100</f>
        <v>1.0153315057366229E-2</v>
      </c>
      <c r="U53" s="76">
        <f>(U22/U$25)*100</f>
        <v>1.0154346060113728E-2</v>
      </c>
      <c r="V53" s="76">
        <f>(V22/V$25)*100</f>
        <v>2.030869212022746E-2</v>
      </c>
      <c r="W53" s="76">
        <f>(W22/W$25)*100</f>
        <v>2.0374898125509376E-2</v>
      </c>
      <c r="X53" s="76">
        <f>(X22/X$25)*100</f>
        <v>3.0634126416828344E-2</v>
      </c>
      <c r="Y53" s="76">
        <f>(Y22/Y$25)*100</f>
        <v>1.8683412070569914E-2</v>
      </c>
      <c r="Z53" s="76">
        <f>(Z22/Z$25)*100</f>
        <v>4.0758100672508651E-2</v>
      </c>
      <c r="AA53" s="76">
        <f>(AA22/AA$25)*100</f>
        <v>4.0745645309157592E-2</v>
      </c>
      <c r="AB53" s="76">
        <f>(AB22/AB$25)*100</f>
        <v>6.3205181780192216E-2</v>
      </c>
      <c r="AC53" s="76">
        <f>(AC22/AC$25)*100</f>
        <v>2.0354162426216165E-2</v>
      </c>
      <c r="AD53" s="76">
        <f>(AD22/AD$25)*100</f>
        <v>0.14125718898193926</v>
      </c>
      <c r="AE53" s="5"/>
    </row>
    <row r="54" spans="2:31" x14ac:dyDescent="0.25">
      <c r="B54" s="70"/>
      <c r="C54" s="71" t="s">
        <v>18</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85"/>
      <c r="AE54" s="5"/>
    </row>
    <row r="55" spans="2:31" x14ac:dyDescent="0.25">
      <c r="B55" s="70"/>
      <c r="C55" s="71" t="s">
        <v>19</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86"/>
      <c r="AD55" s="85"/>
      <c r="AE55" s="5"/>
    </row>
    <row r="56" spans="2:31" x14ac:dyDescent="0.25">
      <c r="B56" s="73" t="s">
        <v>14</v>
      </c>
      <c r="C56" s="73"/>
      <c r="D56" s="87">
        <f t="shared" ref="D56" si="24">SUM(D33:D53)</f>
        <v>97.974908982727669</v>
      </c>
      <c r="E56" s="88">
        <f t="shared" ref="E56:U56" si="25">SUM(E33:E53)</f>
        <v>99.943831795478431</v>
      </c>
      <c r="F56" s="88">
        <f t="shared" si="25"/>
        <v>99.943724933553739</v>
      </c>
      <c r="G56" s="88">
        <f t="shared" si="25"/>
        <v>99.946687010524315</v>
      </c>
      <c r="H56" s="88">
        <f t="shared" si="25"/>
        <v>99.97381492105788</v>
      </c>
      <c r="I56" s="88">
        <f t="shared" si="25"/>
        <v>99.974020888108569</v>
      </c>
      <c r="J56" s="88">
        <f t="shared" si="25"/>
        <v>100.00309586430042</v>
      </c>
      <c r="K56" s="88">
        <f t="shared" si="25"/>
        <v>100.00783293680294</v>
      </c>
      <c r="L56" s="88">
        <f t="shared" si="25"/>
        <v>100.02733817459999</v>
      </c>
      <c r="M56" s="88">
        <f t="shared" si="25"/>
        <v>100.0314141031314</v>
      </c>
      <c r="N56" s="88">
        <f t="shared" si="25"/>
        <v>100.01480233174908</v>
      </c>
      <c r="O56" s="88">
        <f t="shared" si="25"/>
        <v>99.950671184743854</v>
      </c>
      <c r="P56" s="88">
        <f t="shared" si="25"/>
        <v>99.991813142360229</v>
      </c>
      <c r="Q56" s="88">
        <f t="shared" si="25"/>
        <v>100.0099329502176</v>
      </c>
      <c r="R56" s="88">
        <f t="shared" si="25"/>
        <v>99.935109121101021</v>
      </c>
      <c r="S56" s="88">
        <f t="shared" si="25"/>
        <v>99.992179120393985</v>
      </c>
      <c r="T56" s="88">
        <f t="shared" si="25"/>
        <v>100.00097739060462</v>
      </c>
      <c r="U56" s="88">
        <f t="shared" si="25"/>
        <v>100</v>
      </c>
      <c r="V56" s="88">
        <f>SUM(V33:V53)</f>
        <v>100.00000000000001</v>
      </c>
      <c r="W56" s="88">
        <f t="shared" ref="W56:Y56" si="26">SUM(W33:W53)</f>
        <v>99.955178534424192</v>
      </c>
      <c r="X56" s="88">
        <f t="shared" si="26"/>
        <v>99.927287499492934</v>
      </c>
      <c r="Y56" s="88">
        <f t="shared" si="26"/>
        <v>99.999999999999972</v>
      </c>
      <c r="Z56" s="88">
        <f>SUM(Z33:Z53)</f>
        <v>99.999999999999972</v>
      </c>
      <c r="AA56" s="88">
        <f>SUM(AA33:AA53)</f>
        <v>100</v>
      </c>
      <c r="AB56" s="88">
        <f>SUM(AB33:AB53)</f>
        <v>100</v>
      </c>
      <c r="AC56" s="88">
        <f t="shared" ref="AC56" si="27">SUM(AC33:AC53)</f>
        <v>100.00000000000003</v>
      </c>
      <c r="AD56" s="87">
        <f>SUM(AD33:AD53)</f>
        <v>137.46559813815037</v>
      </c>
      <c r="AE56" s="28"/>
    </row>
    <row r="57" spans="2:31" x14ac:dyDescent="0.25">
      <c r="AD57" t="s">
        <v>23</v>
      </c>
    </row>
    <row r="60" spans="2:31" ht="54" hidden="1" x14ac:dyDescent="0.25">
      <c r="B60" s="36" t="s">
        <v>28</v>
      </c>
    </row>
    <row r="61" spans="2:31" hidden="1" x14ac:dyDescent="0.25"/>
    <row r="62" spans="2:31" hidden="1" x14ac:dyDescent="0.25"/>
    <row r="63" spans="2:31" hidden="1" x14ac:dyDescent="0.25"/>
    <row r="64" spans="2:31" hidden="1" x14ac:dyDescent="0.25"/>
    <row r="65" spans="2:30" hidden="1" x14ac:dyDescent="0.25"/>
    <row r="66" spans="2:30" hidden="1" x14ac:dyDescent="0.25"/>
    <row r="67" spans="2:30" hidden="1" x14ac:dyDescent="0.25"/>
    <row r="68" spans="2:30" hidden="1" x14ac:dyDescent="0.25"/>
    <row r="69" spans="2:30" hidden="1" x14ac:dyDescent="0.25">
      <c r="B69" t="s">
        <v>25</v>
      </c>
    </row>
    <row r="70" spans="2:30" hidden="1" x14ac:dyDescent="0.25">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hidden="1" x14ac:dyDescent="0.25">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2:30" hidden="1" x14ac:dyDescent="0.25">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hidden="1" x14ac:dyDescent="0.25">
      <c r="B73" t="s">
        <v>26</v>
      </c>
      <c r="D73" s="8">
        <v>1993</v>
      </c>
      <c r="E73" s="8">
        <f>D73+2</f>
        <v>1995</v>
      </c>
      <c r="F73" s="8">
        <f t="shared" ref="F73:Q73" si="28">E73+2</f>
        <v>1997</v>
      </c>
      <c r="G73" s="8">
        <f t="shared" si="28"/>
        <v>1999</v>
      </c>
      <c r="H73" s="8">
        <f t="shared" si="28"/>
        <v>2001</v>
      </c>
      <c r="I73" s="8">
        <f t="shared" si="28"/>
        <v>2003</v>
      </c>
      <c r="J73" s="8">
        <f t="shared" si="28"/>
        <v>2005</v>
      </c>
      <c r="K73" s="8">
        <f t="shared" si="28"/>
        <v>2007</v>
      </c>
      <c r="L73" s="8">
        <f>K73+2</f>
        <v>2009</v>
      </c>
      <c r="M73" s="8">
        <f>L73+2</f>
        <v>2011</v>
      </c>
      <c r="N73" s="8">
        <f>M73+2</f>
        <v>2013</v>
      </c>
      <c r="O73" s="8">
        <f>N73+2</f>
        <v>2015</v>
      </c>
      <c r="P73" s="8">
        <f t="shared" si="28"/>
        <v>2017</v>
      </c>
      <c r="Q73" s="8">
        <f t="shared" si="28"/>
        <v>2019</v>
      </c>
      <c r="R73" s="4"/>
      <c r="S73" s="4"/>
      <c r="T73" s="4"/>
      <c r="U73" s="4"/>
      <c r="V73" s="4"/>
      <c r="W73" s="4"/>
      <c r="X73" s="4"/>
      <c r="Y73" s="4"/>
      <c r="Z73" s="4"/>
      <c r="AA73" s="4"/>
      <c r="AB73" s="4"/>
      <c r="AC73" s="4"/>
      <c r="AD73" s="4"/>
    </row>
    <row r="74" spans="2:30" hidden="1" x14ac:dyDescent="0.25">
      <c r="C74" t="s">
        <v>6</v>
      </c>
      <c r="D74" s="2">
        <v>0</v>
      </c>
      <c r="E74" s="2">
        <v>0</v>
      </c>
      <c r="F74" s="2">
        <v>0.19775582526212013</v>
      </c>
      <c r="G74" s="2">
        <v>0.55453862170900026</v>
      </c>
      <c r="H74" s="2">
        <v>0.65675311438111061</v>
      </c>
      <c r="I74" s="2">
        <v>0.71</v>
      </c>
      <c r="J74" s="2">
        <v>1.08</v>
      </c>
      <c r="K74" s="2">
        <v>0.96</v>
      </c>
      <c r="L74" s="2">
        <v>1.17</v>
      </c>
      <c r="M74" s="2">
        <v>1.04</v>
      </c>
      <c r="N74" s="2">
        <v>1.5699999999999998</v>
      </c>
      <c r="O74" s="2">
        <v>2.17</v>
      </c>
      <c r="P74" s="2">
        <v>1.8312418423320054</v>
      </c>
      <c r="Q74" s="2">
        <v>2.59</v>
      </c>
      <c r="S74" s="2"/>
      <c r="U74" s="2"/>
      <c r="W74" s="2"/>
      <c r="Y74" s="2"/>
      <c r="AA74" s="2"/>
      <c r="AC74" s="2"/>
    </row>
    <row r="75" spans="2:30" hidden="1" x14ac:dyDescent="0.25">
      <c r="C75" t="s">
        <v>3</v>
      </c>
      <c r="D75" s="2">
        <v>19.203590586338407</v>
      </c>
      <c r="E75" s="2">
        <v>20.491356687032145</v>
      </c>
      <c r="F75" s="2">
        <v>26.718477305125163</v>
      </c>
      <c r="G75" s="2">
        <v>40.316108591752403</v>
      </c>
      <c r="H75" s="2">
        <v>45.826485220651001</v>
      </c>
      <c r="I75" s="2">
        <v>48.07</v>
      </c>
      <c r="J75" s="2">
        <v>46.56</v>
      </c>
      <c r="K75" s="2">
        <v>46.14</v>
      </c>
      <c r="L75" s="2">
        <v>50.180000000000007</v>
      </c>
      <c r="M75" s="2">
        <v>51.05</v>
      </c>
      <c r="N75" s="2">
        <v>54.91</v>
      </c>
      <c r="O75" s="2">
        <v>60.849999999999994</v>
      </c>
      <c r="P75" s="2">
        <v>58.963027102652255</v>
      </c>
      <c r="Q75" s="2">
        <v>54.480000000000004</v>
      </c>
      <c r="S75" s="2"/>
      <c r="U75" s="2"/>
      <c r="W75" s="2"/>
      <c r="Y75" s="2"/>
      <c r="AA75" s="2"/>
      <c r="AC75" s="2"/>
    </row>
    <row r="76" spans="2:30" hidden="1" x14ac:dyDescent="0.25">
      <c r="C76" t="s">
        <v>4</v>
      </c>
      <c r="D76" s="2">
        <v>41.398561284921399</v>
      </c>
      <c r="E76" s="2">
        <v>44.842850727760357</v>
      </c>
      <c r="F76" s="2">
        <v>52.987070515980335</v>
      </c>
      <c r="G76" s="2">
        <v>52.017592755754862</v>
      </c>
      <c r="H76" s="2">
        <v>49.388625648505794</v>
      </c>
      <c r="I76" s="2">
        <v>46.910000000000004</v>
      </c>
      <c r="J76" s="2">
        <v>47.5</v>
      </c>
      <c r="K76" s="2">
        <v>46.92</v>
      </c>
      <c r="L76" s="2">
        <v>44.49</v>
      </c>
      <c r="M76" s="2">
        <v>43.41</v>
      </c>
      <c r="N76" s="2">
        <v>39.42</v>
      </c>
      <c r="O76" s="2">
        <v>33.43</v>
      </c>
      <c r="P76" s="2">
        <v>35.294913027529198</v>
      </c>
      <c r="Q76" s="2">
        <v>23.650000000000002</v>
      </c>
      <c r="S76" s="2"/>
      <c r="U76" s="2"/>
      <c r="W76" s="2"/>
      <c r="Y76" s="2"/>
      <c r="AA76" s="2"/>
      <c r="AC76" s="2"/>
    </row>
    <row r="77" spans="2:30" hidden="1" x14ac:dyDescent="0.25">
      <c r="C77" t="s">
        <v>5</v>
      </c>
      <c r="D77" s="2">
        <v>25.28968813512607</v>
      </c>
      <c r="E77" s="2">
        <v>22.013632034223338</v>
      </c>
      <c r="F77" s="2">
        <v>11.761773490879069</v>
      </c>
      <c r="G77" s="2">
        <v>3.739424502550019</v>
      </c>
      <c r="H77" s="2">
        <v>1.9923133330286227</v>
      </c>
      <c r="I77" s="2">
        <v>2.030352748154225</v>
      </c>
      <c r="J77" s="2">
        <v>2.214300404469733</v>
      </c>
      <c r="K77" s="2">
        <v>2.4974057419577997</v>
      </c>
      <c r="L77" s="2">
        <v>1.85340607077913</v>
      </c>
      <c r="M77" s="2">
        <v>2.100218479103531</v>
      </c>
      <c r="N77" s="2">
        <v>1.4779759737895888</v>
      </c>
      <c r="O77" s="2">
        <v>1.2844873451394698</v>
      </c>
      <c r="P77" s="2">
        <v>1.4255901529118733</v>
      </c>
      <c r="Q77" s="2">
        <v>1.6854572372167183</v>
      </c>
      <c r="S77" s="2"/>
      <c r="U77" s="2"/>
      <c r="W77" s="2"/>
      <c r="Y77" s="2"/>
      <c r="AA77" s="2"/>
      <c r="AC77" s="2"/>
    </row>
    <row r="78" spans="2:30" hidden="1" x14ac:dyDescent="0.25">
      <c r="D78" s="2"/>
      <c r="E78" s="2"/>
      <c r="F78" s="2"/>
      <c r="G78" s="2"/>
      <c r="H78" s="2"/>
      <c r="I78" s="2"/>
      <c r="J78" s="2"/>
      <c r="K78" s="2"/>
      <c r="L78" s="2"/>
      <c r="M78" s="2"/>
      <c r="N78" s="2"/>
      <c r="O78" s="2"/>
      <c r="P78" s="2"/>
      <c r="Q78" s="2"/>
      <c r="S78" s="2"/>
      <c r="U78" s="2"/>
      <c r="W78" s="2"/>
      <c r="Y78" s="2"/>
      <c r="AA78" s="2"/>
      <c r="AC78" s="2"/>
    </row>
    <row r="79" spans="2:30" hidden="1" x14ac:dyDescent="0.25">
      <c r="D79" s="8">
        <v>1993</v>
      </c>
      <c r="E79" s="8">
        <f>D79+1</f>
        <v>1994</v>
      </c>
      <c r="F79" s="8">
        <f t="shared" ref="F79:AD79" si="29">E79+1</f>
        <v>1995</v>
      </c>
      <c r="G79" s="8">
        <f t="shared" si="29"/>
        <v>1996</v>
      </c>
      <c r="H79" s="8">
        <f t="shared" si="29"/>
        <v>1997</v>
      </c>
      <c r="I79" s="8">
        <f t="shared" si="29"/>
        <v>1998</v>
      </c>
      <c r="J79" s="8">
        <f t="shared" si="29"/>
        <v>1999</v>
      </c>
      <c r="K79" s="8">
        <f t="shared" si="29"/>
        <v>2000</v>
      </c>
      <c r="L79" s="8">
        <f t="shared" si="29"/>
        <v>2001</v>
      </c>
      <c r="M79" s="8">
        <f t="shared" si="29"/>
        <v>2002</v>
      </c>
      <c r="N79" s="8">
        <f t="shared" si="29"/>
        <v>2003</v>
      </c>
      <c r="O79" s="8">
        <f t="shared" si="29"/>
        <v>2004</v>
      </c>
      <c r="P79" s="8">
        <f t="shared" si="29"/>
        <v>2005</v>
      </c>
      <c r="Q79" s="8">
        <f t="shared" si="29"/>
        <v>2006</v>
      </c>
      <c r="R79" s="8">
        <f t="shared" si="29"/>
        <v>2007</v>
      </c>
      <c r="S79" s="8">
        <f t="shared" si="29"/>
        <v>2008</v>
      </c>
      <c r="T79" s="8">
        <f t="shared" si="29"/>
        <v>2009</v>
      </c>
      <c r="U79" s="8">
        <f t="shared" si="29"/>
        <v>2010</v>
      </c>
      <c r="V79" s="8">
        <f t="shared" si="29"/>
        <v>2011</v>
      </c>
      <c r="W79" s="8">
        <f t="shared" si="29"/>
        <v>2012</v>
      </c>
      <c r="X79" s="8">
        <f t="shared" si="29"/>
        <v>2013</v>
      </c>
      <c r="Y79" s="8">
        <f t="shared" si="29"/>
        <v>2014</v>
      </c>
      <c r="Z79" s="8">
        <f t="shared" si="29"/>
        <v>2015</v>
      </c>
      <c r="AA79" s="8">
        <f t="shared" si="29"/>
        <v>2016</v>
      </c>
      <c r="AB79" s="8">
        <f t="shared" si="29"/>
        <v>2017</v>
      </c>
      <c r="AC79" s="8">
        <f t="shared" si="29"/>
        <v>2018</v>
      </c>
      <c r="AD79" s="8">
        <f t="shared" si="29"/>
        <v>2019</v>
      </c>
    </row>
    <row r="80" spans="2:30" hidden="1" x14ac:dyDescent="0.25">
      <c r="D80" s="8">
        <v>1993</v>
      </c>
      <c r="E80" s="8">
        <f>D80+2</f>
        <v>1995</v>
      </c>
      <c r="F80" s="8">
        <f t="shared" ref="F80:Q80" si="30">E80+2</f>
        <v>1997</v>
      </c>
      <c r="G80" s="8">
        <f t="shared" si="30"/>
        <v>1999</v>
      </c>
      <c r="H80" s="8">
        <f>G80+2</f>
        <v>2001</v>
      </c>
      <c r="I80" s="8">
        <f>H80+2</f>
        <v>2003</v>
      </c>
      <c r="J80" s="8">
        <f t="shared" si="30"/>
        <v>2005</v>
      </c>
      <c r="K80" s="8">
        <f t="shared" si="30"/>
        <v>2007</v>
      </c>
      <c r="L80" s="8">
        <f t="shared" si="30"/>
        <v>2009</v>
      </c>
      <c r="M80" s="8">
        <f t="shared" si="30"/>
        <v>2011</v>
      </c>
      <c r="N80" s="8">
        <f t="shared" si="30"/>
        <v>2013</v>
      </c>
      <c r="O80" s="8">
        <f t="shared" si="30"/>
        <v>2015</v>
      </c>
      <c r="P80" s="8">
        <f t="shared" si="30"/>
        <v>2017</v>
      </c>
      <c r="Q80" s="8">
        <f t="shared" si="30"/>
        <v>2019</v>
      </c>
    </row>
    <row r="81" spans="2:30" hidden="1" x14ac:dyDescent="0.25">
      <c r="C81" t="s">
        <v>15</v>
      </c>
      <c r="D81" s="4">
        <v>65.061548479116922</v>
      </c>
      <c r="E81" s="4">
        <v>64.590997853591006</v>
      </c>
      <c r="F81" s="4">
        <v>69.451596035224682</v>
      </c>
      <c r="G81" s="4">
        <v>63.67225400889707</v>
      </c>
      <c r="H81" s="4">
        <v>60.690711370357285</v>
      </c>
      <c r="I81" s="4">
        <v>61.920000000000009</v>
      </c>
      <c r="J81" s="4">
        <v>64.72</v>
      </c>
      <c r="K81" s="4">
        <v>60.989999999999995</v>
      </c>
      <c r="L81" s="4">
        <v>54.38</v>
      </c>
      <c r="M81" s="4">
        <v>51.429999999999993</v>
      </c>
      <c r="N81" s="4">
        <v>50.03</v>
      </c>
      <c r="O81" s="4">
        <v>40.520000000000003</v>
      </c>
      <c r="P81" s="4">
        <v>35.262197046604271</v>
      </c>
      <c r="Q81" s="4"/>
      <c r="S81" s="4"/>
      <c r="U81" s="4"/>
      <c r="W81" s="4"/>
      <c r="Y81" s="4"/>
      <c r="AA81" s="4"/>
      <c r="AC81" s="4"/>
      <c r="AD81" s="4"/>
    </row>
    <row r="82" spans="2:30" hidden="1" x14ac:dyDescent="0.25">
      <c r="B82" t="s">
        <v>27</v>
      </c>
      <c r="C82" t="s">
        <v>16</v>
      </c>
      <c r="D82" s="4">
        <v>26.011544861658038</v>
      </c>
      <c r="E82" s="4">
        <v>26.023818548104693</v>
      </c>
      <c r="F82" s="4">
        <v>23.144300968545583</v>
      </c>
      <c r="G82" s="4">
        <v>27.671045675713579</v>
      </c>
      <c r="H82" s="4">
        <v>28.440945475955548</v>
      </c>
      <c r="I82" s="4">
        <v>26.16</v>
      </c>
      <c r="J82" s="4">
        <v>24.16</v>
      </c>
      <c r="K82" s="4">
        <v>26.860000000000003</v>
      </c>
      <c r="L82" s="4">
        <v>31.73</v>
      </c>
      <c r="M82" s="4">
        <v>33.22</v>
      </c>
      <c r="N82" s="4">
        <v>31.68</v>
      </c>
      <c r="O82" s="4">
        <v>33.92</v>
      </c>
      <c r="P82" s="4">
        <v>32.901741155594983</v>
      </c>
      <c r="Q82" s="4"/>
      <c r="S82" s="4"/>
      <c r="U82" s="4"/>
      <c r="W82" s="4"/>
      <c r="Y82" s="4"/>
      <c r="AA82" s="4"/>
      <c r="AC82" s="4"/>
      <c r="AD82" s="4"/>
    </row>
    <row r="83" spans="2:30" hidden="1" x14ac:dyDescent="0.25">
      <c r="C83" t="s">
        <v>17</v>
      </c>
      <c r="D83" s="4">
        <v>5.4125970254152325</v>
      </c>
      <c r="E83" s="4">
        <v>5.8196625070551349</v>
      </c>
      <c r="F83" s="4">
        <v>5.0474780511850357</v>
      </c>
      <c r="G83" s="4">
        <v>7.1956241076855028</v>
      </c>
      <c r="H83" s="4">
        <v>9.7064323194428219</v>
      </c>
      <c r="I83" s="4">
        <v>10.58</v>
      </c>
      <c r="J83" s="4">
        <v>9.49</v>
      </c>
      <c r="K83" s="4">
        <v>9.7799999999999994</v>
      </c>
      <c r="L83" s="4">
        <v>12.38</v>
      </c>
      <c r="M83" s="4">
        <v>13.829999999999998</v>
      </c>
      <c r="N83" s="4">
        <v>16.220000000000002</v>
      </c>
      <c r="O83" s="4">
        <v>23.7</v>
      </c>
      <c r="P83" s="4">
        <v>29.825329932350005</v>
      </c>
      <c r="Q83" s="4"/>
      <c r="S83" s="4"/>
      <c r="U83" s="4"/>
      <c r="W83" s="4"/>
      <c r="Y83" s="4"/>
      <c r="AA83" s="4"/>
      <c r="AC83" s="4"/>
      <c r="AD83" s="4"/>
    </row>
    <row r="84" spans="2:30" hidden="1" x14ac:dyDescent="0.25">
      <c r="D84" s="4"/>
      <c r="AC84" s="4"/>
    </row>
    <row r="85" spans="2:30" hidden="1" x14ac:dyDescent="0.25">
      <c r="D85" s="4"/>
    </row>
    <row r="86" spans="2:30" hidden="1" x14ac:dyDescent="0.25"/>
    <row r="87" spans="2:30" hidden="1" x14ac:dyDescent="0.25"/>
    <row r="88" spans="2:30" hidden="1" x14ac:dyDescent="0.25"/>
    <row r="89" spans="2:30" hidden="1" x14ac:dyDescent="0.25"/>
    <row r="90" spans="2:30" hidden="1" x14ac:dyDescent="0.25"/>
    <row r="91" spans="2:30" hidden="1" x14ac:dyDescent="0.25"/>
  </sheetData>
  <sheetProtection algorithmName="SHA-512" hashValue="wBMWFwluiSWSmfuT+Ta/7lrz38SS1qGAVUHEyb6ytn5GkVWfZPDigARt2dKC51uLZ5F55Cw0Y2HDOtStMh/AeQ==" saltValue="Glr+bVDw9PlpCW/TplBDOQ==" spinCount="100000" sheet="1" objects="1" scenarios="1"/>
  <mergeCells count="4">
    <mergeCell ref="E2:AD2"/>
    <mergeCell ref="B32:C32"/>
    <mergeCell ref="B2:C2"/>
    <mergeCell ref="B3:C4"/>
  </mergeCells>
  <phoneticPr fontId="2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C3:O56"/>
  <sheetViews>
    <sheetView topLeftCell="D1" workbookViewId="0">
      <selection activeCell="D5" sqref="D5"/>
    </sheetView>
  </sheetViews>
  <sheetFormatPr defaultRowHeight="15" x14ac:dyDescent="0.25"/>
  <cols>
    <col min="3" max="3" width="9.42578125" bestFit="1" customWidth="1"/>
    <col min="4" max="4" width="8.85546875" bestFit="1" customWidth="1"/>
    <col min="5" max="5" width="9.42578125" bestFit="1" customWidth="1"/>
    <col min="6" max="6" width="8.85546875" bestFit="1" customWidth="1"/>
    <col min="7" max="7" width="9.42578125" bestFit="1" customWidth="1"/>
  </cols>
  <sheetData>
    <row r="3" spans="3:15" x14ac:dyDescent="0.25">
      <c r="I3" s="13"/>
      <c r="J3" s="14"/>
      <c r="K3" s="14"/>
      <c r="L3" s="14"/>
      <c r="M3" s="14"/>
      <c r="N3" s="14"/>
      <c r="O3" s="14"/>
    </row>
    <row r="4" spans="3:15" x14ac:dyDescent="0.25">
      <c r="C4" s="9"/>
      <c r="D4" s="9"/>
      <c r="E4" s="9"/>
      <c r="F4" s="6"/>
      <c r="G4" s="5"/>
      <c r="I4" s="14"/>
      <c r="J4" s="15"/>
      <c r="K4" s="15"/>
      <c r="L4" s="15"/>
      <c r="M4" s="15"/>
      <c r="N4" s="16"/>
      <c r="O4" s="14"/>
    </row>
    <row r="5" spans="3:15" x14ac:dyDescent="0.25">
      <c r="C5" s="9"/>
      <c r="D5" s="6"/>
      <c r="E5" s="6"/>
      <c r="F5" s="5"/>
      <c r="H5" s="14"/>
      <c r="I5" s="15"/>
      <c r="J5" s="15"/>
      <c r="K5" s="15"/>
      <c r="L5" s="15"/>
      <c r="M5" s="16"/>
      <c r="N5" s="14"/>
    </row>
    <row r="6" spans="3:15" x14ac:dyDescent="0.25">
      <c r="C6" s="6"/>
      <c r="D6" s="6"/>
      <c r="E6" s="6"/>
      <c r="F6" s="6"/>
      <c r="G6" s="5"/>
      <c r="I6" s="14"/>
      <c r="J6" s="15"/>
      <c r="K6" s="15"/>
      <c r="L6" s="15"/>
      <c r="M6" s="15"/>
      <c r="N6" s="16"/>
      <c r="O6" s="14"/>
    </row>
    <row r="7" spans="3:15" x14ac:dyDescent="0.25">
      <c r="C7" s="6"/>
      <c r="D7" s="5"/>
      <c r="E7" s="6"/>
      <c r="F7" s="6"/>
      <c r="G7" s="5"/>
      <c r="I7" s="14"/>
      <c r="J7" s="15"/>
      <c r="K7" s="16"/>
      <c r="L7" s="15"/>
      <c r="M7" s="15"/>
      <c r="N7" s="16"/>
      <c r="O7" s="14"/>
    </row>
    <row r="8" spans="3:15" x14ac:dyDescent="0.25">
      <c r="G8" s="7"/>
      <c r="I8" s="14"/>
      <c r="J8" s="14"/>
      <c r="K8" s="14"/>
      <c r="L8" s="14"/>
      <c r="M8" s="14"/>
      <c r="N8" s="17"/>
      <c r="O8" s="14"/>
    </row>
    <row r="9" spans="3:15" x14ac:dyDescent="0.25">
      <c r="G9" s="5"/>
      <c r="I9" s="14"/>
      <c r="J9" s="14"/>
      <c r="K9" s="14"/>
      <c r="L9" s="14"/>
      <c r="M9" s="14"/>
      <c r="N9" s="16"/>
      <c r="O9" s="14"/>
    </row>
    <row r="10" spans="3:15" x14ac:dyDescent="0.25">
      <c r="G10" s="5"/>
      <c r="I10" s="14"/>
      <c r="J10" s="14"/>
      <c r="K10" s="14"/>
      <c r="L10" s="14"/>
      <c r="M10" s="14"/>
      <c r="N10" s="16"/>
      <c r="O10" s="14"/>
    </row>
    <row r="11" spans="3:15" x14ac:dyDescent="0.25">
      <c r="G11" s="6"/>
      <c r="I11" s="14"/>
      <c r="J11" s="14"/>
      <c r="K11" s="14"/>
      <c r="L11" s="14"/>
      <c r="M11" s="14"/>
      <c r="N11" s="15"/>
      <c r="O11" s="14"/>
    </row>
    <row r="13" spans="3:15" x14ac:dyDescent="0.25">
      <c r="C13" s="6"/>
      <c r="D13" s="6"/>
      <c r="E13" s="6"/>
      <c r="F13" s="6"/>
      <c r="G13" s="6"/>
    </row>
    <row r="14" spans="3:15" x14ac:dyDescent="0.25">
      <c r="C14" s="6"/>
      <c r="D14" s="6"/>
      <c r="E14" s="6"/>
      <c r="F14" s="6"/>
      <c r="G14" s="6"/>
    </row>
    <row r="15" spans="3:15" x14ac:dyDescent="0.25">
      <c r="C15" s="6"/>
      <c r="D15" s="6"/>
      <c r="E15" s="6"/>
      <c r="F15" s="6"/>
      <c r="G15" s="6"/>
    </row>
    <row r="16" spans="3:15" x14ac:dyDescent="0.25">
      <c r="C16" s="6"/>
      <c r="D16" s="6"/>
      <c r="E16" s="6"/>
      <c r="F16" s="6"/>
      <c r="G16" s="6"/>
    </row>
    <row r="17" spans="3:7" x14ac:dyDescent="0.25">
      <c r="D17" s="6"/>
      <c r="G17" s="6"/>
    </row>
    <row r="18" spans="3:7" x14ac:dyDescent="0.25">
      <c r="D18" s="6"/>
      <c r="G18" s="6"/>
    </row>
    <row r="21" spans="3:7" x14ac:dyDescent="0.25">
      <c r="C21" s="6"/>
      <c r="D21" s="6"/>
      <c r="E21" s="6"/>
      <c r="F21" s="6"/>
      <c r="G21" s="6"/>
    </row>
    <row r="22" spans="3:7" x14ac:dyDescent="0.25">
      <c r="C22" s="6"/>
      <c r="D22" s="6"/>
      <c r="E22" s="6"/>
      <c r="F22" s="6"/>
      <c r="G22" s="6"/>
    </row>
    <row r="23" spans="3:7" x14ac:dyDescent="0.25">
      <c r="C23" s="6"/>
      <c r="D23" s="6"/>
      <c r="E23" s="6"/>
      <c r="F23" s="6"/>
      <c r="G23" s="6"/>
    </row>
    <row r="24" spans="3:7" x14ac:dyDescent="0.25">
      <c r="C24" s="6"/>
      <c r="D24" s="6"/>
      <c r="E24" s="6"/>
      <c r="F24" s="6"/>
      <c r="G24" s="6"/>
    </row>
    <row r="25" spans="3:7" x14ac:dyDescent="0.25">
      <c r="G25" s="6"/>
    </row>
    <row r="29" spans="3:7" x14ac:dyDescent="0.25">
      <c r="C29" s="6"/>
      <c r="D29" s="6"/>
      <c r="E29" s="6"/>
      <c r="F29" s="6"/>
      <c r="G29" s="6"/>
    </row>
    <row r="30" spans="3:7" x14ac:dyDescent="0.25">
      <c r="C30" s="6"/>
      <c r="D30" s="6"/>
      <c r="E30" s="6"/>
      <c r="F30" s="6"/>
      <c r="G30" s="6"/>
    </row>
    <row r="31" spans="3:7" x14ac:dyDescent="0.25">
      <c r="C31" s="6"/>
      <c r="D31" s="6"/>
      <c r="E31" s="6"/>
      <c r="F31" s="6"/>
      <c r="G31" s="6"/>
    </row>
    <row r="32" spans="3:7" x14ac:dyDescent="0.25">
      <c r="C32" s="6"/>
      <c r="D32" s="6"/>
      <c r="E32" s="6"/>
      <c r="F32" s="6"/>
      <c r="G32" s="6"/>
    </row>
    <row r="33" spans="3:7" x14ac:dyDescent="0.25">
      <c r="D33" s="6"/>
      <c r="G33" s="6"/>
    </row>
    <row r="38" spans="3:7" x14ac:dyDescent="0.25">
      <c r="C38" s="6"/>
      <c r="D38" s="6"/>
      <c r="E38" s="6"/>
      <c r="F38" s="6"/>
      <c r="G38" s="6"/>
    </row>
    <row r="39" spans="3:7" x14ac:dyDescent="0.25">
      <c r="C39" s="6"/>
      <c r="D39" s="6"/>
      <c r="E39" s="6"/>
      <c r="F39" s="6"/>
      <c r="G39" s="6"/>
    </row>
    <row r="40" spans="3:7" x14ac:dyDescent="0.25">
      <c r="C40" s="6"/>
      <c r="D40" s="6"/>
      <c r="E40" s="6"/>
      <c r="F40" s="6"/>
      <c r="G40" s="6"/>
    </row>
    <row r="41" spans="3:7" x14ac:dyDescent="0.25">
      <c r="C41" s="6"/>
      <c r="D41" s="6"/>
      <c r="E41" s="6"/>
      <c r="F41" s="6"/>
      <c r="G41" s="6"/>
    </row>
    <row r="42" spans="3:7" x14ac:dyDescent="0.25">
      <c r="G42" s="6"/>
    </row>
    <row r="46" spans="3:7" x14ac:dyDescent="0.25">
      <c r="C46" s="10"/>
      <c r="D46" s="10"/>
      <c r="E46" s="10"/>
      <c r="F46" s="10"/>
      <c r="G46" s="11"/>
    </row>
    <row r="47" spans="3:7" x14ac:dyDescent="0.25">
      <c r="C47" s="10"/>
      <c r="D47" s="10"/>
      <c r="E47" s="10"/>
      <c r="F47" s="10"/>
      <c r="G47" s="10"/>
    </row>
    <row r="48" spans="3:7" x14ac:dyDescent="0.25">
      <c r="C48" s="10"/>
      <c r="D48" s="10"/>
      <c r="E48" s="10"/>
      <c r="F48" s="10"/>
      <c r="G48" s="10"/>
    </row>
    <row r="49" spans="3:8" x14ac:dyDescent="0.25">
      <c r="C49" s="10"/>
      <c r="D49" s="10"/>
      <c r="E49" s="10"/>
      <c r="F49" s="10"/>
      <c r="G49" s="10"/>
    </row>
    <row r="50" spans="3:8" x14ac:dyDescent="0.25">
      <c r="C50" s="6"/>
      <c r="D50" s="6"/>
      <c r="E50" s="6"/>
      <c r="F50" s="6"/>
      <c r="G50" s="6"/>
    </row>
    <row r="52" spans="3:8" x14ac:dyDescent="0.25">
      <c r="C52" s="10"/>
      <c r="D52" s="10"/>
      <c r="E52" s="10"/>
      <c r="F52" s="10"/>
      <c r="G52" s="10"/>
    </row>
    <row r="53" spans="3:8" x14ac:dyDescent="0.25">
      <c r="C53" s="10"/>
      <c r="D53" s="10"/>
      <c r="E53" s="10"/>
      <c r="F53" s="10"/>
      <c r="G53" s="10"/>
      <c r="H53" s="6"/>
    </row>
    <row r="54" spans="3:8" x14ac:dyDescent="0.25">
      <c r="C54" s="10"/>
      <c r="D54" s="10"/>
      <c r="E54" s="10"/>
      <c r="F54" s="10"/>
      <c r="G54" s="10"/>
    </row>
    <row r="55" spans="3:8" x14ac:dyDescent="0.25">
      <c r="C55" s="6"/>
      <c r="D55" s="6"/>
      <c r="E55" s="6"/>
      <c r="F55" s="6"/>
      <c r="G55" s="6"/>
    </row>
    <row r="56" spans="3:8" x14ac:dyDescent="0.25">
      <c r="G5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Distribution Data</vt:lpstr>
      <vt:lpstr>Sheet2</vt:lpstr>
      <vt:lpstr>Sheet3</vt:lpstr>
      <vt:lpstr>Chart6</vt:lpstr>
      <vt:lpstr>Chart7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Gracey</dc:creator>
  <cp:lastModifiedBy>Owner</cp:lastModifiedBy>
  <dcterms:created xsi:type="dcterms:W3CDTF">2013-12-20T14:44:45Z</dcterms:created>
  <dcterms:modified xsi:type="dcterms:W3CDTF">2020-10-22T19:46:21Z</dcterms:modified>
</cp:coreProperties>
</file>